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850" tabRatio="882" activeTab="3"/>
  </bookViews>
  <sheets>
    <sheet name="форма 1" sheetId="1" r:id="rId1"/>
    <sheet name="форма 2" sheetId="2" r:id="rId2"/>
    <sheet name="форма 3" sheetId="3" r:id="rId3"/>
    <sheet name="форма 4" sheetId="4" r:id="rId4"/>
    <sheet name="расчет" sheetId="5" r:id="rId5"/>
    <sheet name="форма 5" sheetId="6" r:id="rId6"/>
    <sheet name="форма 6" sheetId="7" r:id="rId7"/>
  </sheets>
  <definedNames>
    <definedName name="_xlnm.Print_Area" localSheetId="0">'форма 1'!$A$1:$B$23</definedName>
    <definedName name="_xlnm.Print_Area" localSheetId="2">'форма 3'!$A$1:$B$83</definedName>
    <definedName name="_xlnm.Print_Area" localSheetId="3">'форма 4'!$A$1:$D$163</definedName>
  </definedNames>
  <calcPr fullCalcOnLoad="1"/>
</workbook>
</file>

<file path=xl/sharedStrings.xml><?xml version="1.0" encoding="utf-8"?>
<sst xmlns="http://schemas.openxmlformats.org/spreadsheetml/2006/main" count="528" uniqueCount="384">
  <si>
    <t>ПЛАН</t>
  </si>
  <si>
    <t>ФИНАНСОВО-ХОЗЯЙСТВЕННОЙ ДЕЯТЕЛЬНОСТИ МУНИЦИПАЛЬНОГО</t>
  </si>
  <si>
    <t>Форма 1</t>
  </si>
  <si>
    <t>ОБЩИЕ СВЕДЕНИЯ</t>
  </si>
  <si>
    <t>О МУНИЦИПАЛЬНОМ АВТОНОМНОМ (БЮДЖЕТНОМ) УЧРЕЖДЕНИИ</t>
  </si>
  <si>
    <t>Полное наименование учреждения</t>
  </si>
  <si>
    <t>Сокращенное наименование учреждения</t>
  </si>
  <si>
    <t xml:space="preserve">Место нахождения учреждения </t>
  </si>
  <si>
    <t>Почтовый адрес учреждения</t>
  </si>
  <si>
    <t>Год создания учреждения</t>
  </si>
  <si>
    <t>Фамилия, имя, отчество руководителя учреждения</t>
  </si>
  <si>
    <t>Телефон</t>
  </si>
  <si>
    <t>Орган исполнительной власти, осуществляющий функции и полномочия учредителя</t>
  </si>
  <si>
    <t>Основной государственный регистрационный номер учреждения</t>
  </si>
  <si>
    <t>Идентификационный номер налогоплательщика (ИНН)</t>
  </si>
  <si>
    <t>Код причины постановки на учет учреждения в на-логовом органе (КПП)</t>
  </si>
  <si>
    <t>Коды по общероссийскому классификатору видов экономической деятельности, продукции и услуг</t>
  </si>
  <si>
    <t>Форма 2</t>
  </si>
  <si>
    <t>(БЮДЖЕТНОГО) УЧРЕЖДЕНИЯ</t>
  </si>
  <si>
    <t xml:space="preserve">Предмет и цели деятельности учреждения         </t>
  </si>
  <si>
    <t xml:space="preserve">Перечень основных видов деятельности (функций), закрепленных в уставе и осуществляемых учреждением                                    </t>
  </si>
  <si>
    <t xml:space="preserve">Перечень иных видов деятельности, закрепленных в уставе и осуществляемых учреждением          </t>
  </si>
  <si>
    <t xml:space="preserve">Перечень услуг (работ), относящихся в  соответствии с уставом к основным видам деятельности учреждения, предоставление  ко-торых для физических и юридических лиц  осуществляется за плату    </t>
  </si>
  <si>
    <t xml:space="preserve">Информация о наличии лицензий (лицензируемый   вид деятель-ности, номер лицензии, срок действия лицензии, дата принятия решения о предоставлении лицензии)                       </t>
  </si>
  <si>
    <t xml:space="preserve">Информация о наличии государственной  аккредитации (реквизи-ты и срок действия свидетельства о государственной аккредита-ции, государственный статус учреждения в соответствии со сви-детельством о  государственной аккредитации)                  </t>
  </si>
  <si>
    <t>Форма 3</t>
  </si>
  <si>
    <t xml:space="preserve">Наименование показателя           </t>
  </si>
  <si>
    <t xml:space="preserve">Сумма            </t>
  </si>
  <si>
    <t xml:space="preserve">I. Нефинансовые активы, всего          </t>
  </si>
  <si>
    <t xml:space="preserve">из них:                                  </t>
  </si>
  <si>
    <t xml:space="preserve">1.1. Общая балансовая стоимость  недвижимого муниципального имущества, всего:          </t>
  </si>
  <si>
    <t xml:space="preserve">в том числе:                             </t>
  </si>
  <si>
    <t xml:space="preserve">1.1.1.  Стоимость  имущества,  закрепленного собственником имущества  за  учреждением  на праве оперативного управления               </t>
  </si>
  <si>
    <t>1.1.3. Стоимость  имущества,  приобретенного учреждением за счет доходов,  полученных  от платной и иной приносящей доход деятельности</t>
  </si>
  <si>
    <t xml:space="preserve">1.1.4.  Остаточная   стоимость   недвижимого муниципального имущества                  </t>
  </si>
  <si>
    <t xml:space="preserve">1.2. Общая  балансовая  стоимость  движимого муниципального имущества, всего:          </t>
  </si>
  <si>
    <t xml:space="preserve">1.2.1.  Общая  балансовая  стоимость   особо ценного движимого имущества                 </t>
  </si>
  <si>
    <t xml:space="preserve">1.2.2. Остаточная  стоимость  особо  ценного движимого имущества    </t>
  </si>
  <si>
    <t xml:space="preserve">II. Финансовые активы, всего                </t>
  </si>
  <si>
    <t xml:space="preserve">2.1. Дебиторская задолженность  по  доходам, полученным  за счет средств   муниципального бюджета                                     </t>
  </si>
  <si>
    <t xml:space="preserve">2.2. Дебиторская задолженность  по  выданным авансам,  полученным  за  счет средств муниципального бюджета, всего:      </t>
  </si>
  <si>
    <t xml:space="preserve">2.2.1. По выданным авансам на услуги связи  </t>
  </si>
  <si>
    <t xml:space="preserve">2.2.2. По выданным авансам  на  транспортные услуги                                      </t>
  </si>
  <si>
    <t xml:space="preserve">2.2.3. По выданным авансам  на  коммунальные услуги                                      </t>
  </si>
  <si>
    <t xml:space="preserve">2.2.4. По  выданным  авансам  на  услуги  по содержанию имущества                        </t>
  </si>
  <si>
    <t xml:space="preserve">2.2.5. По выданным авансам на прочие услуги </t>
  </si>
  <si>
    <t xml:space="preserve">2.2.6. По выданным авансам  на  приобретение основных средств                            </t>
  </si>
  <si>
    <t xml:space="preserve">2.2.7. По выданным авансам  на  приобретение нематериальных активов                      </t>
  </si>
  <si>
    <t xml:space="preserve">2.2.8. По выданным авансам  на  приобретение непроизводственных активов                     </t>
  </si>
  <si>
    <t xml:space="preserve">2.2.9. По выданным авансам  на  приобретение материальных запасов                        </t>
  </si>
  <si>
    <t xml:space="preserve">2.2.10.  По  выданным  авансам   на   прочие расходы                                     </t>
  </si>
  <si>
    <t xml:space="preserve">2.3. Дебиторская задолженность  по  выданным авансам  за  счет  доходов,  полученных   от платной и  иной приносящей доход деятельности, всего:                        </t>
  </si>
  <si>
    <t xml:space="preserve">2.3.1. По выданным авансам на услуги связи  </t>
  </si>
  <si>
    <t xml:space="preserve">2.3.2. По выданным авансам  на  транспортные услуги                                      </t>
  </si>
  <si>
    <t xml:space="preserve">2.3.3. По выданным авансам  на  коммунальные услуги                                      </t>
  </si>
  <si>
    <t xml:space="preserve">2.3.4. По  выданным  авансам  на  услуги  по содержанию имущества                        </t>
  </si>
  <si>
    <t xml:space="preserve">2.3.5. По выданным авансам на прочие услуги </t>
  </si>
  <si>
    <t xml:space="preserve">2.3.6. По выданным авансам  на  приобретение основных средств                            </t>
  </si>
  <si>
    <t xml:space="preserve">2.3.7. По выданным авансам  на  приобретение нематериальных активов                      </t>
  </si>
  <si>
    <t xml:space="preserve">2.3.8. По выданным авансам  на  приобретение непроизводственных активов                     </t>
  </si>
  <si>
    <t xml:space="preserve">2.3.9. По выданным авансам  на  приобретение материальных запасов                        </t>
  </si>
  <si>
    <t xml:space="preserve">2.3.10. По   выданным  авансам   на   прочие расходы   </t>
  </si>
  <si>
    <t xml:space="preserve">III. Обязательства, всего                   </t>
  </si>
  <si>
    <t>3.1. Просроченная кредиторская задолженность</t>
  </si>
  <si>
    <t xml:space="preserve">3.2. Кредиторская задолженность по  расчетам с  поставщиками  и  подряд-чиками  за счет средств муниципального бюджета, всего:          </t>
  </si>
  <si>
    <t xml:space="preserve">3.2.1. По начислениям на выплаты  по  оплате труда                                       </t>
  </si>
  <si>
    <t xml:space="preserve">3.2.2. По оплате услуг связи                </t>
  </si>
  <si>
    <t xml:space="preserve">3.2.3. По оплате транспортных услуг         </t>
  </si>
  <si>
    <t xml:space="preserve">3.2.4. По оплате коммунальных услуг         </t>
  </si>
  <si>
    <t xml:space="preserve">3.2.5. По   оплате   услуг   по   содержанию имущества                                   </t>
  </si>
  <si>
    <t xml:space="preserve">3.2.6. По оплате прочих услуг               </t>
  </si>
  <si>
    <t xml:space="preserve">3.2.7. По приобретению основных средств     </t>
  </si>
  <si>
    <t xml:space="preserve">3.2.8. По    приобретению     нематериальных активов                                     </t>
  </si>
  <si>
    <t xml:space="preserve">3.2.9. По   приобретению     непроизводственных активов                                     </t>
  </si>
  <si>
    <t>3.2.10. По приобретению материальных запасов</t>
  </si>
  <si>
    <t xml:space="preserve">3.2.11. По оплате прочих расходов           </t>
  </si>
  <si>
    <t xml:space="preserve">3.2.12. По платежам в бюджет                </t>
  </si>
  <si>
    <t xml:space="preserve">3.2.13. По прочим расчетам с кредиторами    </t>
  </si>
  <si>
    <t xml:space="preserve">3.3. Кредиторская задолженность по  расчетам с  поставщиками  и  подряд-чиками за счет доходов,  полученных  от  платной и иной приносящей доход деятельности, всего:       </t>
  </si>
  <si>
    <t xml:space="preserve">3.3.1. По начислениям на выплаты  по  оплате труда                                       </t>
  </si>
  <si>
    <t xml:space="preserve">3.3.2. По оплате услуг связи                </t>
  </si>
  <si>
    <t xml:space="preserve">3.3.3. По оплате транспортных услуг         </t>
  </si>
  <si>
    <t xml:space="preserve">3.3.4. По оплате коммунальных услуг         </t>
  </si>
  <si>
    <t xml:space="preserve">3.3.5. По   оплате   услуг   по   содержанию имущества                                  </t>
  </si>
  <si>
    <t xml:space="preserve">3.3.6. По оплате прочих услуг               </t>
  </si>
  <si>
    <t xml:space="preserve">3.3.7. По приобретению основных средств     </t>
  </si>
  <si>
    <t xml:space="preserve">3.3.8. По приобретению нематериальных активов                                     </t>
  </si>
  <si>
    <t xml:space="preserve">3.3.9. По    приобретению    непроизводственных активов                                     </t>
  </si>
  <si>
    <t>3.3.10. По приобретению материальных запасов</t>
  </si>
  <si>
    <t xml:space="preserve">3.3.11. По оплате прочих расходов           </t>
  </si>
  <si>
    <t xml:space="preserve">3.3.12. По платежам в бюджет                </t>
  </si>
  <si>
    <t xml:space="preserve">3.3.13. По прочим расчетам с кредиторами    </t>
  </si>
  <si>
    <t>Форма 4</t>
  </si>
  <si>
    <t>Наименование показателя</t>
  </si>
  <si>
    <t>Всего</t>
  </si>
  <si>
    <t xml:space="preserve">Планируемый остаток средств на начало планируемого года                        </t>
  </si>
  <si>
    <t>X</t>
  </si>
  <si>
    <t xml:space="preserve">Выплаты, всего:                          </t>
  </si>
  <si>
    <t xml:space="preserve">из них:                               </t>
  </si>
  <si>
    <t xml:space="preserve">Заработная плата                         </t>
  </si>
  <si>
    <t xml:space="preserve">Прочие выплаты                           </t>
  </si>
  <si>
    <t xml:space="preserve">Начисления на выплаты по оплате труда    </t>
  </si>
  <si>
    <t xml:space="preserve">Услуги связи                             </t>
  </si>
  <si>
    <t xml:space="preserve">Транспортные услуги                      </t>
  </si>
  <si>
    <t xml:space="preserve">Коммунальные услуги                      </t>
  </si>
  <si>
    <t xml:space="preserve">Арендная плата за пользование имуществом </t>
  </si>
  <si>
    <t xml:space="preserve">Работы, услуги по содержанию имущества   </t>
  </si>
  <si>
    <t xml:space="preserve">Прочие работы, услуги                    </t>
  </si>
  <si>
    <t xml:space="preserve">Безвозмездные перечисления государствен-ным и муниципальным организациям                             </t>
  </si>
  <si>
    <t xml:space="preserve">Пособия по социальной помощи населению   </t>
  </si>
  <si>
    <t xml:space="preserve">Прочие расходы                           </t>
  </si>
  <si>
    <t xml:space="preserve">Увеличение стоимости основных средств    </t>
  </si>
  <si>
    <t>Увеличение стоимости материальных запа-сов</t>
  </si>
  <si>
    <t>Форма 5</t>
  </si>
  <si>
    <t xml:space="preserve">Наименование муниципальной услуги        </t>
  </si>
  <si>
    <t xml:space="preserve">Содержание муниципальной услуги          </t>
  </si>
  <si>
    <t xml:space="preserve">Стандарт качества оказания муниципальной услуги                     </t>
  </si>
  <si>
    <t xml:space="preserve">Наименование показателя          </t>
  </si>
  <si>
    <t>план</t>
  </si>
  <si>
    <t>факт</t>
  </si>
  <si>
    <t xml:space="preserve">Количество получателей услуг (работ)       </t>
  </si>
  <si>
    <t>количество получателей, воспользовавшихся   бесплат-ными    услугами (работами)</t>
  </si>
  <si>
    <t>Количество получателей, воспользовавшихся     частич-но платными услугами (работами)</t>
  </si>
  <si>
    <t xml:space="preserve">количество получателей, воспользовавшихся    полно-стью платными услугами (работами)                  </t>
  </si>
  <si>
    <t xml:space="preserve">Норматив  расхода средств на оказание муниципальной услуги  </t>
  </si>
  <si>
    <t xml:space="preserve">Финансирование муниципальной услуги учредителем                                </t>
  </si>
  <si>
    <t xml:space="preserve">Затраты     на     реализацию      задания, финансируе-мые учредителем </t>
  </si>
  <si>
    <t xml:space="preserve">Средняя стоимость  услуги  для  получателей при  по-лучении  частично  платных   услуг (работ)    </t>
  </si>
  <si>
    <t xml:space="preserve">Средняя стоимость  услуги  для  получателей при пол-ностью платных услугах (работах)    </t>
  </si>
  <si>
    <t>Форма 6</t>
  </si>
  <si>
    <t xml:space="preserve">Доходы всего, в т.ч.                       </t>
  </si>
  <si>
    <t xml:space="preserve">от   оказания   муниципальных  услуг, источником воз-никновения  которой  являются средства учредителя,   перечисляемые   на выполнение муниципального зада-ния     </t>
  </si>
  <si>
    <t xml:space="preserve">от муниципальных услуг,  оказанных  на платной осно-ве    </t>
  </si>
  <si>
    <t xml:space="preserve">Расходы всего, в т.ч.                      </t>
  </si>
  <si>
    <t xml:space="preserve">на выполнение задания учредителя    </t>
  </si>
  <si>
    <t xml:space="preserve">на   осуществление   приносящей    доход деятельности                               </t>
  </si>
  <si>
    <t>Валовая прибыль от осуществления приносящей</t>
  </si>
  <si>
    <t xml:space="preserve">доход деятельности автономного учреждения  </t>
  </si>
  <si>
    <t xml:space="preserve">Коммерческие   расходы   от   осуществления принося-щей доход  деятельности  автономного учреждения    </t>
  </si>
  <si>
    <t>Управленческие расходы,  в т.ч.  связанные:</t>
  </si>
  <si>
    <t xml:space="preserve">с   оказанием   муниципальных   услуг, финансируемых учредителем                  </t>
  </si>
  <si>
    <t xml:space="preserve">с    осуществлением   приносящей   доход деятельности                               </t>
  </si>
  <si>
    <t xml:space="preserve">Прибыль    (убыток)    от     осуществления приносящей доход деятельности              </t>
  </si>
  <si>
    <t xml:space="preserve">Прочие доходы, в т.ч.                      </t>
  </si>
  <si>
    <t xml:space="preserve">от сдачи имущества в аренду             </t>
  </si>
  <si>
    <t xml:space="preserve">от продажи имущества                    </t>
  </si>
  <si>
    <t xml:space="preserve">от участия в других организациях        </t>
  </si>
  <si>
    <t xml:space="preserve">другие доходы                           </t>
  </si>
  <si>
    <t xml:space="preserve">Прочие расходы, в т.ч.                    </t>
  </si>
  <si>
    <t xml:space="preserve">при сдаче имущества в аренду            </t>
  </si>
  <si>
    <t xml:space="preserve">при продаже имущества                   </t>
  </si>
  <si>
    <t xml:space="preserve">другие расходы                          </t>
  </si>
  <si>
    <t xml:space="preserve">Прибыль (убыток) до налогообложения        </t>
  </si>
  <si>
    <t xml:space="preserve">Налог на прибыль                           </t>
  </si>
  <si>
    <t xml:space="preserve">Чистая прибыль                             </t>
  </si>
  <si>
    <t>г. Пикалево</t>
  </si>
  <si>
    <t>Перечень филиалов и представительств на территории Российской Федерации</t>
  </si>
  <si>
    <t>Состав наблюдательного совета (с указанием должностей, фамилий, имен  и отчеств)</t>
  </si>
  <si>
    <t>80.10.3</t>
  </si>
  <si>
    <t>23.03.1993г.</t>
  </si>
  <si>
    <t>4722001402</t>
  </si>
  <si>
    <t>Дополнительное образование детей</t>
  </si>
  <si>
    <t>дополнительное образование жителей</t>
  </si>
  <si>
    <t>Удовлетворение образовательных потребностей детей в области художественно-эстетического образования, обеспечение необходимых условий для личностного развития и творческого труда.</t>
  </si>
  <si>
    <t xml:space="preserve">Свидетельство о государственной аккредитации  АА 133579(рег.№243-09 от 17.06.2009г.) срок действия по 16.06.2014г., госудаственный статус : образовательное учреждение дополнительного образования детей детская художественная школа высшей категории  </t>
  </si>
  <si>
    <t xml:space="preserve">за счет субсидий на выполнение муниципального задания </t>
  </si>
  <si>
    <t>211. Заработная плата</t>
  </si>
  <si>
    <t>за счет доходов,  полученных  от  платной и иной приносящей доход деятельности</t>
  </si>
  <si>
    <t>ИТОГО</t>
  </si>
  <si>
    <t>212. Прочие выплаты</t>
  </si>
  <si>
    <t>220. ОКАЗАНИЕ УСЛУГ</t>
  </si>
  <si>
    <t>221. Услуги связи</t>
  </si>
  <si>
    <t>210. ОПЛАТА ТРУДА</t>
  </si>
  <si>
    <t>222.Транспортные услуги</t>
  </si>
  <si>
    <t>Найм автотранспорта:</t>
  </si>
  <si>
    <t>223. Коммунальные услуги</t>
  </si>
  <si>
    <t>225. Услуги по содержанию имущества</t>
  </si>
  <si>
    <t>Спиливание деревьев 20шт.*3000руб.</t>
  </si>
  <si>
    <t>восстановление забора</t>
  </si>
  <si>
    <t>Ремонт фасада здания</t>
  </si>
  <si>
    <t>промывка системы отопления</t>
  </si>
  <si>
    <t>ремонт крыши</t>
  </si>
  <si>
    <t>испытание пожарных лестниц 2шт*10000руб.</t>
  </si>
  <si>
    <t>текущий ремонт помещений</t>
  </si>
  <si>
    <t>теплоизоляция наружного трубопровода</t>
  </si>
  <si>
    <t>установка туалетных кабинов и ремонт туалетной комнаты</t>
  </si>
  <si>
    <t>ремонт холла и лестничной клетки</t>
  </si>
  <si>
    <t>ремонт помещений с реконструкцией перегородок</t>
  </si>
  <si>
    <t>проведение санитарно-эпидемиологической экспертизы</t>
  </si>
  <si>
    <t>приобретение и установка программы 1С:Зик 8</t>
  </si>
  <si>
    <t>обучение ответственного по электрохозяйству</t>
  </si>
  <si>
    <t>подписка:</t>
  </si>
  <si>
    <t>ПДД 1000 руб.</t>
  </si>
  <si>
    <t>справочник руководителя учреждения 10000 руб.</t>
  </si>
  <si>
    <t>Российская газета 1000 руб.</t>
  </si>
  <si>
    <t>обучение на курсах</t>
  </si>
  <si>
    <t>Типографские услуги(журналы, свидетельства)</t>
  </si>
  <si>
    <t>290. Прочие расходы</t>
  </si>
  <si>
    <t>уплата налогов, сборов, штрафов, лицензий. Гос.пошлин</t>
  </si>
  <si>
    <t>226. Прочие услуги</t>
  </si>
  <si>
    <t>300. Поступление нефинансовых активов</t>
  </si>
  <si>
    <t>310.06. Приобретение основных средств</t>
  </si>
  <si>
    <t>стенды3*4000руб.</t>
  </si>
  <si>
    <t>баян выборный</t>
  </si>
  <si>
    <t>духовые и ударные инструменты</t>
  </si>
  <si>
    <t>ксерокс</t>
  </si>
  <si>
    <t>метроном</t>
  </si>
  <si>
    <t>софиты</t>
  </si>
  <si>
    <t>стеллаж</t>
  </si>
  <si>
    <t>стулья 1000*50руб</t>
  </si>
  <si>
    <t>табурет 30шт.*150</t>
  </si>
  <si>
    <t>парты 10шт.*2000</t>
  </si>
  <si>
    <t>железные стеллажи 6 шт.*2000 руб.</t>
  </si>
  <si>
    <t>мультимедийный проектор</t>
  </si>
  <si>
    <t>доска магнитная 5шт.*2000</t>
  </si>
  <si>
    <t>обследование состояния здания</t>
  </si>
  <si>
    <t>340.12 Канцелярские и хоз.товары</t>
  </si>
  <si>
    <t>канц.товары</t>
  </si>
  <si>
    <t>учебный материал</t>
  </si>
  <si>
    <t>хозяйственные товары</t>
  </si>
  <si>
    <t>моющие средства</t>
  </si>
  <si>
    <t>электротехнические материалы</t>
  </si>
  <si>
    <t>стенд по пожарной безопасности 2шт.*9000</t>
  </si>
  <si>
    <t>расчетное</t>
  </si>
  <si>
    <t>по 500</t>
  </si>
  <si>
    <t>213. Начисления на оплату труда(30,2%)</t>
  </si>
  <si>
    <t>смена сертификата</t>
  </si>
  <si>
    <t>Сопровождение программного продукта 1С бухгалтерия, 1С ЗиК 2500*12</t>
  </si>
  <si>
    <t>СВЕДЕНИЯ О ЦЕЛЯХ И ВИДАХ ДЕЯТЕЛЬНОСТИ</t>
  </si>
  <si>
    <t>ПОКАЗАТЕЛИ ФИНАНСОВОГО СОСТОЯНИЯ УЧРЕЖДЕНИЯ</t>
  </si>
  <si>
    <t>ПЛАН ПО ОКАЗАНИЮ МУНИЦИПАЛЬНОЙ УСЛУГИ (СОСТАВЛЯЕТСЯ ПО КАЖДОЙ МУНИЦИПАЛЬНОЙ УСЛУГЕ, ФИНАНСИРУЕМОЙ УЧРЕДИТЕЛЕМ)</t>
  </si>
  <si>
    <t>ПЛАН ДОХОДОВ И РАСХОДОВ</t>
  </si>
  <si>
    <t>найм автотранспорта(спонсоры)</t>
  </si>
  <si>
    <t>заправка картриджей и ремонт  принтеров</t>
  </si>
  <si>
    <t>обучение ответственного по ПБ 2чел.*1650</t>
  </si>
  <si>
    <t>т/эн</t>
  </si>
  <si>
    <t>г/в</t>
  </si>
  <si>
    <t>х/в</t>
  </si>
  <si>
    <t>стоки</t>
  </si>
  <si>
    <t>э/эн</t>
  </si>
  <si>
    <t>цена 2012</t>
  </si>
  <si>
    <t>МБОУ ДОД "ПДШИ"</t>
  </si>
  <si>
    <t>Жабаров Александр Донатович</t>
  </si>
  <si>
    <t>Комитет образования администрации Бокситогорского муниципального района</t>
  </si>
  <si>
    <t>Перечень разрешительных документов (с указанием номеров, даты выдачи и сроков действия), на основании которых учреждение осуществляет деятельность</t>
  </si>
  <si>
    <t>Серия РО №013282 Дата выдачи 24 марта 2012г. Срок действия лицензии бессрочно.</t>
  </si>
  <si>
    <t>Муниципальное бюджетное образовательное учреждение дополнительного образования детей "Пикалёвская детская школа искусств"</t>
  </si>
  <si>
    <t>цена 2013</t>
  </si>
  <si>
    <t>сумма</t>
  </si>
  <si>
    <t>лимиты2013</t>
  </si>
  <si>
    <t>За счет субсидий на иные цели</t>
  </si>
  <si>
    <t>Тех.обслуживание АПС 3000*12мес.</t>
  </si>
  <si>
    <t>Тех.обслуживание систем теплопотребления1500*12</t>
  </si>
  <si>
    <t>поверка пожарных кранов на водоотдачу4000*2 раза</t>
  </si>
  <si>
    <t>замена пожарных шкафов 6000руб.*4 штуки</t>
  </si>
  <si>
    <t>изготовление ключей 5 шт.*160 руб</t>
  </si>
  <si>
    <t>составление энергетического паспорта</t>
  </si>
  <si>
    <t>изготовление вывески на школу</t>
  </si>
  <si>
    <t>изготовление эвакуационного плана 5 шт. *6000руб</t>
  </si>
  <si>
    <t>мед.осмотры 40 человек</t>
  </si>
  <si>
    <t>сан.гиг.обучение персонала 40 чел.*300руб.</t>
  </si>
  <si>
    <t>ремонт костюмов</t>
  </si>
  <si>
    <t>Информационно-техническое сопровождение 1С программы 1000*12мес.</t>
  </si>
  <si>
    <t xml:space="preserve">проведение фестиваля(спонсоры). </t>
  </si>
  <si>
    <t>приобретение костюмов</t>
  </si>
  <si>
    <t>приобретение канц.и хоз.материалов(спосноры)</t>
  </si>
  <si>
    <t>работы по содержанию имущества(спонсоры)</t>
  </si>
  <si>
    <t>приобретение оборудования для он-лайн транслирования</t>
  </si>
  <si>
    <t>приобретение грамот,пригласительных, афиш, программок. цветов(спонсоры)</t>
  </si>
  <si>
    <t>ПОКАЗАТЕЛИ</t>
  </si>
  <si>
    <t>Код субсидии</t>
  </si>
  <si>
    <t>Сумма</t>
  </si>
  <si>
    <t>руб.,коп.</t>
  </si>
  <si>
    <t xml:space="preserve">Поступления, всего:                      </t>
  </si>
  <si>
    <t>Субсидия на иные цели</t>
  </si>
  <si>
    <t xml:space="preserve"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основе, всего                            </t>
  </si>
  <si>
    <t>Спонсорские и благотворительные средства- 180</t>
  </si>
  <si>
    <t xml:space="preserve">Планируемый остаток средств на конец планируемого года     </t>
  </si>
  <si>
    <t>ВСЕГО по муниципальному заданию</t>
  </si>
  <si>
    <t xml:space="preserve">Безвозмездные перечисления организациям, всего       </t>
  </si>
  <si>
    <t xml:space="preserve">Социальное обеспечение, всего            </t>
  </si>
  <si>
    <t>ВСЕГО</t>
  </si>
  <si>
    <t>223.020</t>
  </si>
  <si>
    <t>223.030</t>
  </si>
  <si>
    <t>Оплата продуктов питания</t>
  </si>
  <si>
    <t>340.009</t>
  </si>
  <si>
    <t>Медикаменты</t>
  </si>
  <si>
    <t>340.010</t>
  </si>
  <si>
    <t>Приобретение ГСМ</t>
  </si>
  <si>
    <t>340.011</t>
  </si>
  <si>
    <t>Прочее увеличение стоимости материальных запасов</t>
  </si>
  <si>
    <t>340.012</t>
  </si>
  <si>
    <t>Увеличение стоимости материальных запасов</t>
  </si>
  <si>
    <t>испытание диэлектрических инструментов, перчаток 2шт.*600</t>
  </si>
  <si>
    <t>обслуживание сайта школы 636,50руб.*12мес.</t>
  </si>
  <si>
    <t>обслуживание тепловых счетчиков1300руб.*12мес.</t>
  </si>
  <si>
    <t>ремонтные работы по электросистеме школы</t>
  </si>
  <si>
    <t>Обучение ответственного по охране труда 2 чел.*3000</t>
  </si>
  <si>
    <t>Подключение к системе электронного документооборота ( СБиС)</t>
  </si>
  <si>
    <t>Оплата взноса за участие в конкурсах</t>
  </si>
  <si>
    <t>оплата сбора за загрязнение окр.среды             4 кв.*500руб.</t>
  </si>
  <si>
    <t xml:space="preserve">стеллажи </t>
  </si>
  <si>
    <t xml:space="preserve">реализация дополнительных образовательных программ </t>
  </si>
  <si>
    <t>код субсидии 32100000</t>
  </si>
  <si>
    <t>код субсидии 32100006</t>
  </si>
  <si>
    <t xml:space="preserve">1.1.2. Стоимость  имущества,  приобретенного учреждением за счет выделенных собственником имущества учреждения средств                </t>
  </si>
  <si>
    <t>.032100000</t>
  </si>
  <si>
    <t>.032100006</t>
  </si>
  <si>
    <t>.032101026</t>
  </si>
  <si>
    <t>ремонт и настройка муз. Инструментов</t>
  </si>
  <si>
    <t>ремонт чехлов для музыкальных инструментов (2299руб.*1,2730</t>
  </si>
  <si>
    <t>поверка и ремонт монометров  4шт.*500руб(поверка в 2015г.)</t>
  </si>
  <si>
    <t>МБОУ ДОД "Пикалевская ДШИ"</t>
  </si>
  <si>
    <t>ПО ПОСТУПЛЕНИЯМ И ВЫПЛАТАМ УЧРЕЖДЕНИЯ на 2015 год.</t>
  </si>
  <si>
    <t>Код по бюджетной
классификации  
операции сектора
государственного
управления</t>
  </si>
  <si>
    <t xml:space="preserve">Сумма изменений </t>
  </si>
  <si>
    <t xml:space="preserve">Сумма плана на </t>
  </si>
  <si>
    <t>План с изменениями</t>
  </si>
  <si>
    <t>Всего поступлений с учетом остатка</t>
  </si>
  <si>
    <t xml:space="preserve">Субсидии бюджетным учреждениям на финансовое обеспечение муниципального задания на оказание муниципальных услуг (выполнение работ)                                  </t>
  </si>
  <si>
    <t xml:space="preserve">Услуга N 1    муниципальное задание на выполнение муниципальной услуги -  дополнительное образование детей </t>
  </si>
  <si>
    <t>Услуга N 2    муниципальное задание на выполнение муниципальной услуги -  стимулирующие выплаты педагогическим работникам</t>
  </si>
  <si>
    <t xml:space="preserve">Услуга N 3     мунципальное задание на содержание имущества </t>
  </si>
  <si>
    <t>.032100100</t>
  </si>
  <si>
    <t xml:space="preserve">Субсидия на иные цели из средств муниципального бюджета на подключение к системе электронного документооборота </t>
  </si>
  <si>
    <t>Субсидия на иные цели для обеспечения пожарной безопасности учреждений образования БМР</t>
  </si>
  <si>
    <t>.032101424</t>
  </si>
  <si>
    <t>Субсидия на иные цели за счет средств МЦП "Энергосбережение и повышение энергетической эффективности Бокситогорского муниципального района ЛО на 2010-2015 годы"</t>
  </si>
  <si>
    <t>.032101600</t>
  </si>
  <si>
    <t>Субсидия на иные цели для обеспечения пожарной безопасности учреждений образования БМР (укрепление материально технической базы)</t>
  </si>
  <si>
    <t>Субсидия на иные цели из средств муниципального бюджета на оплату расходов за медицинский осмотр работников образовательных учреждений</t>
  </si>
  <si>
    <t>.032101032</t>
  </si>
  <si>
    <t>Субсидия на иные цели из средств муниципального бюджета на приобретение и сопровождение программ по бухгалтерскому учету</t>
  </si>
  <si>
    <t>.032101031</t>
  </si>
  <si>
    <t>Субсидия на иные цели из средств местного бюджета на организацию и проведение летней оздоровительной работы в период летних школьных каникул</t>
  </si>
  <si>
    <t>.032101022</t>
  </si>
  <si>
    <t xml:space="preserve">Поступление средств от оказания платных услуг - 130 </t>
  </si>
  <si>
    <t>Поступление платы родителей за путевки в летние лагеря - 130</t>
  </si>
  <si>
    <t>.032 0702 5230017 611 241 000 003 100   -   032100000</t>
  </si>
  <si>
    <t>.032 0702 5230017 611 241 000 003 106   -   032100006</t>
  </si>
  <si>
    <t>.032 0702 5230017 611 241 000 013 100 - 032100100</t>
  </si>
  <si>
    <t>Субсидия на иные цели - Всего</t>
  </si>
  <si>
    <t>.032 0702 5231423 612 241 000 015 100 - 032101423</t>
  </si>
  <si>
    <t>.032 0707 5271060 612 241 000 015 100 - 032101022</t>
  </si>
  <si>
    <t>Собственные доходы</t>
  </si>
  <si>
    <t>.032 0702 5230017 611 241 000 000 500 - 000000500</t>
  </si>
  <si>
    <t xml:space="preserve">2014 год  </t>
  </si>
  <si>
    <t>2015 год</t>
  </si>
  <si>
    <t>2016 год</t>
  </si>
  <si>
    <t>код субсидии 32100100</t>
  </si>
  <si>
    <t>з/пл.бюджет (656440,63 *8мес+616737,32*4мес.)</t>
  </si>
  <si>
    <t>з/пл.внебюджет (75884,09 в мес.)</t>
  </si>
  <si>
    <t>Оплата Интернета 500руб.*12мес.</t>
  </si>
  <si>
    <t>услуги по пересылке 10раз*100руб</t>
  </si>
  <si>
    <t>медикаменты (лагерь)</t>
  </si>
  <si>
    <t>краска половая</t>
  </si>
  <si>
    <t xml:space="preserve">картриджы для </t>
  </si>
  <si>
    <t>АВТОНОМНОГО (БЮДЖЕТНОГО) УЧРЕЖДЕНИЯ НА 2015 ГОД</t>
  </si>
  <si>
    <t>187600 Российская Федерация Ленинградская обл., Бокситогорский р-он, г. Пикалево ул. Советская,24</t>
  </si>
  <si>
    <t>8(81366)4-62-44, 8(81366)4-62-05</t>
  </si>
  <si>
    <t xml:space="preserve">РАСЧЕТ ПОСТУПЛЕНИЯ И РАСХОДА СРЕДСТВ НА 2015Г. </t>
  </si>
  <si>
    <t>з/пл.преподавателей за подготовительное отделение с начислениями 8277,78*9 мес.</t>
  </si>
  <si>
    <t>суточные 22 суток*100руб.</t>
  </si>
  <si>
    <t>Оплата за Ростелеком 3166,66руб.*12мес.</t>
  </si>
  <si>
    <t>электроэнергия 28000 кВт*5,83 ( в т.ч.НДС)</t>
  </si>
  <si>
    <t>отопление 237,9Гкл*1181,1 ( в т.ч. НДС)</t>
  </si>
  <si>
    <t>водоснабжение 1129 куб*15,94</t>
  </si>
  <si>
    <t>Абонентская плата  АПС 5630*12мес*2 объекта</t>
  </si>
  <si>
    <t>52511,28+1710</t>
  </si>
  <si>
    <t>тех.обслуживание(помещение хорового отдела)4375,94*12 мес.+1710</t>
  </si>
  <si>
    <t>вывоз мусора 500,04руб.*12 мес</t>
  </si>
  <si>
    <t>Поездки в С-петербург 1*32000, 18*1000</t>
  </si>
  <si>
    <t>Поездки в г.Бокситогорск (30*150) , Тихвин (24*230)</t>
  </si>
  <si>
    <t>?</t>
  </si>
  <si>
    <t xml:space="preserve"> дератизация и дезинсекция 1512,00руб.*12мес.+4200 лагерь</t>
  </si>
  <si>
    <t>42293,76 на 225 ст</t>
  </si>
  <si>
    <t>микробиологические исследования</t>
  </si>
  <si>
    <t xml:space="preserve">библиотечный фонд </t>
  </si>
  <si>
    <t>1300 надо</t>
  </si>
  <si>
    <t>Директор МБОУ ДОД "ПДШИ</t>
  </si>
  <si>
    <t>Гл.бухгалтер</t>
  </si>
  <si>
    <t>А.Д.Жабаров</t>
  </si>
  <si>
    <t>О.А.Смецкая</t>
  </si>
  <si>
    <t>Гл. бухгалтер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</si>
</sst>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[$-FC19]d\ mmmm\ yyyy\ &quot;г.&quot;"/>
    <numFmt numFmtId="171" formatCode="0.0000"/>
    <numFmt numFmtId="172" formatCode="0.000000"/>
    <numFmt numFmtId="173" formatCode="0.00000"/>
    <numFmt numFmtId="174" formatCode="0.0000000"/>
    <numFmt numFmtId="175" formatCode="#,##0.0_ ;\-#,##0.0\ "/>
    <numFmt numFmtId="176" formatCode="_-* #,##0.0_р_._-;\-* #,##0.0_р_._-;_-* &quot;-&quot;?_р_._-;_-@_-"/>
    <numFmt numFmtId="177" formatCode="#,##0.00&quot;р.&quot;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* #,##0_-;\-* #,##0_-;_-* &quot;-&quot;_-;_-@_-"/>
    <numFmt numFmtId="184" formatCode="_-&quot;€&quot;* #,##0.00_-;\-&quot;€&quot;* #,##0.00_-;_-&quot;€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_(* #,##0.0_);_(* \(#,##0.0\);_(* &quot;-&quot;??_);_(@_)"/>
    <numFmt numFmtId="195" formatCode="_(* #,##0_);_(* \(#,##0\);_(* &quot;-&quot;??_);_(@_)"/>
    <numFmt numFmtId="196" formatCode="_-* #,##0.00\ _р_._-;\-* #,##0.00\ _р_._-;_-* &quot;-&quot;??\ _р_._-;_-@_-"/>
    <numFmt numFmtId="197" formatCode="#,##0.0_ ;[Red]\-#,##0.0\ "/>
    <numFmt numFmtId="198" formatCode="_-* #,##0_р_._-;\-* #,##0_р_._-;_-* &quot;-&quot;??_р_._-;_-@_-"/>
    <numFmt numFmtId="199" formatCode="0.0%"/>
    <numFmt numFmtId="200" formatCode="_-* #,##0\ _р_._-;\-* #,##0\ _р_._-;_-* &quot;-&quot;\ _р_._-;_-@_-"/>
    <numFmt numFmtId="201" formatCode="_-* #,##0.0\ _р_._-;\-* #,##0.0\ _р_._-;_-* &quot;-&quot;??\ _р_._-;_-@_-"/>
    <numFmt numFmtId="202" formatCode="_-* #,##0\ _р_._-;\-* #,##0\ _р_._-;_-* &quot;-&quot;??\ _р_._-;_-@_-"/>
    <numFmt numFmtId="203" formatCode="_-* #,##0.00\ _р_._-;\-* #,##0.00\ _р_._-;_-* &quot;-&quot;\ _р_._-;_-@_-"/>
    <numFmt numFmtId="204" formatCode="_(* #,##0.0_);_(* \(#,##0.0\);_(* &quot;-&quot;_);_(@_)"/>
    <numFmt numFmtId="205" formatCode="_(* #,##0.000_);_(* \(#,##0.000\);_(* &quot;-&quot;??_);_(@_)"/>
    <numFmt numFmtId="206" formatCode="_-* #,##0.0_р_._-;\-* #,##0.0_р_._-;_-* &quot;-&quot;??_р_._-;_-@_-"/>
    <numFmt numFmtId="207" formatCode="0.00000000"/>
    <numFmt numFmtId="208" formatCode="#,##0.00_ ;\-#,##0.00\ "/>
    <numFmt numFmtId="209" formatCode="_-* #,##0.000_р_._-;\-* #,##0.000_р_._-;_-* &quot;-&quot;??_р_._-;_-@_-"/>
    <numFmt numFmtId="210" formatCode="_-* #,##0.0000_р_._-;\-* #,##0.0000_р_._-;_-* &quot;-&quot;??_р_._-;_-@_-"/>
    <numFmt numFmtId="211" formatCode="_-* #,##0.00000_р_._-;\-* #,##0.00000_р_._-;_-* &quot;-&quot;??_р_._-;_-@_-"/>
    <numFmt numFmtId="212" formatCode="_-* #,##0.000000_р_._-;\-* #,##0.000000_р_._-;_-* &quot;-&quot;??_р_._-;_-@_-"/>
    <numFmt numFmtId="213" formatCode="_-* #,##0.0000000_р_._-;\-* #,##0.0000000_р_._-;_-* &quot;-&quot;??_р_._-;_-@_-"/>
    <numFmt numFmtId="214" formatCode="_-* #,##0.00000000_р_._-;\-* #,##0.00000000_р_._-;_-* &quot;-&quot;??_р_._-;_-@_-"/>
    <numFmt numFmtId="215" formatCode="_-* #,##0.000000000_р_._-;\-* #,##0.000000000_р_._-;_-* &quot;-&quot;??_р_._-;_-@_-"/>
    <numFmt numFmtId="216" formatCode="_-* #,##0.0000000000_р_._-;\-* #,##0.0000000000_р_._-;_-* &quot;-&quot;??_р_._-;_-@_-"/>
    <numFmt numFmtId="217" formatCode="_-* #,##0.00000000000_р_._-;\-* #,##0.00000000000_р_._-;_-* &quot;-&quot;??_р_._-;_-@_-"/>
    <numFmt numFmtId="218" formatCode="#,##0.0"/>
    <numFmt numFmtId="219" formatCode="#,##0.00_р_."/>
    <numFmt numFmtId="220" formatCode="_(* #,##0.00_);_(* \(#,##0.00\);_(* &quot;-&quot;_);_(@_)"/>
    <numFmt numFmtId="221" formatCode="0.00;[Red]0.00"/>
    <numFmt numFmtId="222" formatCode="0.000;[Red]0.000"/>
    <numFmt numFmtId="223" formatCode="#,##0_ ;\-#,##0\ "/>
    <numFmt numFmtId="224" formatCode="#,##0.000"/>
    <numFmt numFmtId="225" formatCode="#,##0.0000"/>
    <numFmt numFmtId="226" formatCode="#,##0.00000"/>
  </numFmts>
  <fonts count="38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8"/>
      <color indexed="8"/>
      <name val="Arial Cyr"/>
      <family val="0"/>
    </font>
    <font>
      <sz val="8"/>
      <color indexed="10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6"/>
      <name val="Arial Cyr"/>
      <family val="0"/>
    </font>
    <font>
      <i/>
      <sz val="10"/>
      <name val="Arial Cyr"/>
      <family val="0"/>
    </font>
    <font>
      <b/>
      <sz val="8"/>
      <color indexed="10"/>
      <name val="Arial Cyr"/>
      <family val="0"/>
    </font>
    <font>
      <b/>
      <i/>
      <sz val="10"/>
      <name val="Arial Cyr"/>
      <family val="0"/>
    </font>
    <font>
      <sz val="8"/>
      <color indexed="40"/>
      <name val="Arial Cyr"/>
      <family val="0"/>
    </font>
    <font>
      <b/>
      <sz val="8"/>
      <color indexed="40"/>
      <name val="Arial Cyr"/>
      <family val="0"/>
    </font>
    <font>
      <b/>
      <sz val="8"/>
      <color indexed="8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2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wrapText="1"/>
    </xf>
    <xf numFmtId="1" fontId="0" fillId="0" borderId="26" xfId="0" applyNumberFormat="1" applyBorder="1" applyAlignment="1">
      <alignment horizontal="left" wrapText="1"/>
    </xf>
    <xf numFmtId="49" fontId="0" fillId="0" borderId="26" xfId="0" applyNumberFormat="1" applyBorder="1" applyAlignment="1">
      <alignment wrapText="1"/>
    </xf>
    <xf numFmtId="0" fontId="0" fillId="0" borderId="26" xfId="0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30" xfId="0" applyFont="1" applyBorder="1" applyAlignment="1">
      <alignment/>
    </xf>
    <xf numFmtId="0" fontId="7" fillId="0" borderId="31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7" fillId="0" borderId="0" xfId="0" applyFont="1" applyAlignment="1">
      <alignment/>
    </xf>
    <xf numFmtId="0" fontId="2" fillId="0" borderId="2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0" xfId="0" applyFont="1" applyBorder="1" applyAlignment="1">
      <alignment/>
    </xf>
    <xf numFmtId="0" fontId="2" fillId="24" borderId="10" xfId="0" applyFont="1" applyFill="1" applyBorder="1" applyAlignment="1">
      <alignment/>
    </xf>
    <xf numFmtId="0" fontId="8" fillId="0" borderId="18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24" borderId="18" xfId="0" applyFont="1" applyFill="1" applyBorder="1" applyAlignment="1">
      <alignment wrapText="1"/>
    </xf>
    <xf numFmtId="0" fontId="2" fillId="24" borderId="17" xfId="0" applyFont="1" applyFill="1" applyBorder="1" applyAlignment="1">
      <alignment/>
    </xf>
    <xf numFmtId="0" fontId="2" fillId="24" borderId="0" xfId="0" applyFont="1" applyFill="1" applyAlignment="1">
      <alignment/>
    </xf>
    <xf numFmtId="0" fontId="2" fillId="0" borderId="18" xfId="0" applyFont="1" applyBorder="1" applyAlignment="1">
      <alignment horizontal="right" wrapText="1"/>
    </xf>
    <xf numFmtId="0" fontId="2" fillId="0" borderId="18" xfId="0" applyFont="1" applyBorder="1" applyAlignment="1">
      <alignment horizontal="right"/>
    </xf>
    <xf numFmtId="0" fontId="2" fillId="0" borderId="34" xfId="0" applyFont="1" applyBorder="1" applyAlignment="1">
      <alignment/>
    </xf>
    <xf numFmtId="0" fontId="2" fillId="0" borderId="21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37" xfId="0" applyFont="1" applyBorder="1" applyAlignment="1">
      <alignment/>
    </xf>
    <xf numFmtId="0" fontId="7" fillId="22" borderId="12" xfId="0" applyFont="1" applyFill="1" applyBorder="1" applyAlignment="1">
      <alignment wrapText="1"/>
    </xf>
    <xf numFmtId="0" fontId="7" fillId="22" borderId="32" xfId="0" applyFont="1" applyFill="1" applyBorder="1" applyAlignment="1">
      <alignment/>
    </xf>
    <xf numFmtId="0" fontId="2" fillId="0" borderId="0" xfId="0" applyFont="1" applyAlignment="1">
      <alignment wrapText="1"/>
    </xf>
    <xf numFmtId="0" fontId="3" fillId="0" borderId="37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0" fillId="0" borderId="30" xfId="0" applyFont="1" applyBorder="1" applyAlignment="1">
      <alignment/>
    </xf>
    <xf numFmtId="0" fontId="11" fillId="0" borderId="31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0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13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13" xfId="0" applyFont="1" applyBorder="1" applyAlignment="1">
      <alignment/>
    </xf>
    <xf numFmtId="0" fontId="2" fillId="25" borderId="38" xfId="0" applyFont="1" applyFill="1" applyBorder="1" applyAlignment="1">
      <alignment/>
    </xf>
    <xf numFmtId="0" fontId="2" fillId="25" borderId="39" xfId="0" applyFont="1" applyFill="1" applyBorder="1" applyAlignment="1">
      <alignment/>
    </xf>
    <xf numFmtId="0" fontId="2" fillId="25" borderId="40" xfId="0" applyFont="1" applyFill="1" applyBorder="1" applyAlignment="1">
      <alignment/>
    </xf>
    <xf numFmtId="0" fontId="7" fillId="0" borderId="12" xfId="0" applyFont="1" applyBorder="1" applyAlignment="1">
      <alignment wrapText="1"/>
    </xf>
    <xf numFmtId="0" fontId="7" fillId="25" borderId="41" xfId="0" applyFont="1" applyFill="1" applyBorder="1" applyAlignment="1">
      <alignment/>
    </xf>
    <xf numFmtId="0" fontId="7" fillId="25" borderId="42" xfId="0" applyFont="1" applyFill="1" applyBorder="1" applyAlignment="1">
      <alignment/>
    </xf>
    <xf numFmtId="0" fontId="7" fillId="4" borderId="12" xfId="0" applyFont="1" applyFill="1" applyBorder="1" applyAlignment="1">
      <alignment wrapText="1"/>
    </xf>
    <xf numFmtId="0" fontId="7" fillId="4" borderId="32" xfId="0" applyFont="1" applyFill="1" applyBorder="1" applyAlignment="1">
      <alignment/>
    </xf>
    <xf numFmtId="0" fontId="2" fillId="25" borderId="18" xfId="0" applyFont="1" applyFill="1" applyBorder="1" applyAlignment="1">
      <alignment wrapText="1"/>
    </xf>
    <xf numFmtId="0" fontId="2" fillId="25" borderId="10" xfId="0" applyFont="1" applyFill="1" applyBorder="1" applyAlignment="1">
      <alignment/>
    </xf>
    <xf numFmtId="0" fontId="2" fillId="25" borderId="17" xfId="0" applyFont="1" applyFill="1" applyBorder="1" applyAlignment="1">
      <alignment/>
    </xf>
    <xf numFmtId="0" fontId="7" fillId="25" borderId="21" xfId="0" applyFont="1" applyFill="1" applyBorder="1" applyAlignment="1">
      <alignment wrapText="1"/>
    </xf>
    <xf numFmtId="0" fontId="7" fillId="25" borderId="11" xfId="0" applyFont="1" applyFill="1" applyBorder="1" applyAlignment="1">
      <alignment/>
    </xf>
    <xf numFmtId="0" fontId="7" fillId="25" borderId="37" xfId="0" applyFont="1" applyFill="1" applyBorder="1" applyAlignment="1">
      <alignment/>
    </xf>
    <xf numFmtId="0" fontId="2" fillId="0" borderId="41" xfId="0" applyFont="1" applyBorder="1" applyAlignment="1">
      <alignment/>
    </xf>
    <xf numFmtId="0" fontId="7" fillId="0" borderId="31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24" borderId="36" xfId="0" applyFont="1" applyFill="1" applyBorder="1" applyAlignment="1">
      <alignment/>
    </xf>
    <xf numFmtId="0" fontId="7" fillId="4" borderId="31" xfId="0" applyFont="1" applyFill="1" applyBorder="1" applyAlignment="1">
      <alignment/>
    </xf>
    <xf numFmtId="0" fontId="7" fillId="0" borderId="46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48" xfId="0" applyFont="1" applyBorder="1" applyAlignment="1">
      <alignment/>
    </xf>
    <xf numFmtId="0" fontId="10" fillId="0" borderId="49" xfId="0" applyFont="1" applyBorder="1" applyAlignment="1">
      <alignment/>
    </xf>
    <xf numFmtId="0" fontId="7" fillId="4" borderId="30" xfId="0" applyFont="1" applyFill="1" applyBorder="1" applyAlignment="1">
      <alignment/>
    </xf>
    <xf numFmtId="0" fontId="7" fillId="4" borderId="32" xfId="0" applyFont="1" applyFill="1" applyBorder="1" applyAlignment="1">
      <alignment wrapText="1"/>
    </xf>
    <xf numFmtId="0" fontId="7" fillId="4" borderId="31" xfId="0" applyFont="1" applyFill="1" applyBorder="1" applyAlignment="1">
      <alignment wrapText="1"/>
    </xf>
    <xf numFmtId="0" fontId="2" fillId="0" borderId="38" xfId="0" applyFont="1" applyBorder="1" applyAlignment="1">
      <alignment/>
    </xf>
    <xf numFmtId="0" fontId="2" fillId="24" borderId="35" xfId="0" applyFont="1" applyFill="1" applyBorder="1" applyAlignment="1">
      <alignment/>
    </xf>
    <xf numFmtId="0" fontId="7" fillId="4" borderId="12" xfId="0" applyFont="1" applyFill="1" applyBorder="1" applyAlignment="1">
      <alignment/>
    </xf>
    <xf numFmtId="0" fontId="2" fillId="25" borderId="35" xfId="0" applyFont="1" applyFill="1" applyBorder="1" applyAlignment="1">
      <alignment/>
    </xf>
    <xf numFmtId="0" fontId="2" fillId="24" borderId="21" xfId="0" applyFont="1" applyFill="1" applyBorder="1" applyAlignment="1">
      <alignment wrapText="1"/>
    </xf>
    <xf numFmtId="0" fontId="2" fillId="24" borderId="11" xfId="0" applyFont="1" applyFill="1" applyBorder="1" applyAlignment="1">
      <alignment/>
    </xf>
    <xf numFmtId="0" fontId="2" fillId="24" borderId="37" xfId="0" applyFont="1" applyFill="1" applyBorder="1" applyAlignment="1">
      <alignment/>
    </xf>
    <xf numFmtId="0" fontId="2" fillId="25" borderId="50" xfId="0" applyFont="1" applyFill="1" applyBorder="1" applyAlignment="1">
      <alignment/>
    </xf>
    <xf numFmtId="0" fontId="9" fillId="0" borderId="11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0" fillId="0" borderId="1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4" fontId="0" fillId="0" borderId="0" xfId="0" applyNumberFormat="1" applyBorder="1" applyAlignment="1">
      <alignment wrapText="1"/>
    </xf>
    <xf numFmtId="0" fontId="2" fillId="25" borderId="21" xfId="0" applyFont="1" applyFill="1" applyBorder="1" applyAlignment="1">
      <alignment wrapText="1"/>
    </xf>
    <xf numFmtId="0" fontId="2" fillId="25" borderId="11" xfId="0" applyFont="1" applyFill="1" applyBorder="1" applyAlignment="1">
      <alignment/>
    </xf>
    <xf numFmtId="0" fontId="2" fillId="25" borderId="37" xfId="0" applyFont="1" applyFill="1" applyBorder="1" applyAlignment="1">
      <alignment/>
    </xf>
    <xf numFmtId="0" fontId="2" fillId="0" borderId="35" xfId="0" applyFont="1" applyBorder="1" applyAlignment="1">
      <alignment wrapText="1"/>
    </xf>
    <xf numFmtId="0" fontId="10" fillId="25" borderId="11" xfId="0" applyFont="1" applyFill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/>
    </xf>
    <xf numFmtId="0" fontId="2" fillId="24" borderId="34" xfId="0" applyFont="1" applyFill="1" applyBorder="1" applyAlignment="1">
      <alignment wrapText="1"/>
    </xf>
    <xf numFmtId="0" fontId="8" fillId="24" borderId="18" xfId="0" applyFont="1" applyFill="1" applyBorder="1" applyAlignment="1">
      <alignment/>
    </xf>
    <xf numFmtId="0" fontId="8" fillId="24" borderId="10" xfId="0" applyFont="1" applyFill="1" applyBorder="1" applyAlignment="1">
      <alignment/>
    </xf>
    <xf numFmtId="0" fontId="8" fillId="24" borderId="17" xfId="0" applyFont="1" applyFill="1" applyBorder="1" applyAlignment="1">
      <alignment/>
    </xf>
    <xf numFmtId="0" fontId="2" fillId="24" borderId="18" xfId="0" applyFont="1" applyFill="1" applyBorder="1" applyAlignment="1">
      <alignment/>
    </xf>
    <xf numFmtId="0" fontId="8" fillId="24" borderId="10" xfId="0" applyFont="1" applyFill="1" applyBorder="1" applyAlignment="1">
      <alignment horizontal="right"/>
    </xf>
    <xf numFmtId="0" fontId="7" fillId="0" borderId="17" xfId="0" applyFont="1" applyBorder="1" applyAlignment="1">
      <alignment/>
    </xf>
    <xf numFmtId="0" fontId="9" fillId="0" borderId="36" xfId="0" applyFont="1" applyBorder="1" applyAlignment="1">
      <alignment/>
    </xf>
    <xf numFmtId="0" fontId="33" fillId="24" borderId="17" xfId="0" applyFont="1" applyFill="1" applyBorder="1" applyAlignment="1">
      <alignment/>
    </xf>
    <xf numFmtId="0" fontId="9" fillId="0" borderId="17" xfId="0" applyFont="1" applyBorder="1" applyAlignment="1">
      <alignment/>
    </xf>
    <xf numFmtId="0" fontId="9" fillId="0" borderId="37" xfId="0" applyFont="1" applyBorder="1" applyAlignment="1">
      <alignment/>
    </xf>
    <xf numFmtId="0" fontId="9" fillId="24" borderId="17" xfId="0" applyFont="1" applyFill="1" applyBorder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10" xfId="0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" fontId="0" fillId="0" borderId="10" xfId="0" applyNumberFormat="1" applyFill="1" applyBorder="1" applyAlignment="1">
      <alignment wrapText="1"/>
    </xf>
    <xf numFmtId="4" fontId="32" fillId="0" borderId="10" xfId="0" applyNumberFormat="1" applyFont="1" applyFill="1" applyBorder="1" applyAlignment="1">
      <alignment wrapText="1"/>
    </xf>
    <xf numFmtId="4" fontId="0" fillId="0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wrapText="1"/>
    </xf>
    <xf numFmtId="4" fontId="0" fillId="0" borderId="16" xfId="0" applyNumberFormat="1" applyFont="1" applyFill="1" applyBorder="1" applyAlignment="1">
      <alignment wrapText="1"/>
    </xf>
    <xf numFmtId="2" fontId="3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18" fontId="0" fillId="0" borderId="17" xfId="0" applyNumberFormat="1" applyFill="1" applyBorder="1" applyAlignment="1">
      <alignment wrapText="1"/>
    </xf>
    <xf numFmtId="0" fontId="32" fillId="0" borderId="10" xfId="0" applyFont="1" applyFill="1" applyBorder="1" applyAlignment="1">
      <alignment wrapText="1"/>
    </xf>
    <xf numFmtId="0" fontId="32" fillId="0" borderId="10" xfId="0" applyFont="1" applyFill="1" applyBorder="1" applyAlignment="1">
      <alignment horizontal="center" wrapText="1"/>
    </xf>
    <xf numFmtId="218" fontId="32" fillId="0" borderId="17" xfId="0" applyNumberFormat="1" applyFont="1" applyFill="1" applyBorder="1" applyAlignment="1">
      <alignment wrapText="1"/>
    </xf>
    <xf numFmtId="0" fontId="32" fillId="0" borderId="10" xfId="0" applyFont="1" applyFill="1" applyBorder="1" applyAlignment="1">
      <alignment/>
    </xf>
    <xf numFmtId="0" fontId="34" fillId="0" borderId="16" xfId="0" applyFont="1" applyFill="1" applyBorder="1" applyAlignment="1">
      <alignment wrapText="1"/>
    </xf>
    <xf numFmtId="0" fontId="7" fillId="25" borderId="12" xfId="0" applyFont="1" applyFill="1" applyBorder="1" applyAlignment="1">
      <alignment/>
    </xf>
    <xf numFmtId="0" fontId="7" fillId="25" borderId="32" xfId="0" applyFont="1" applyFill="1" applyBorder="1" applyAlignment="1">
      <alignment/>
    </xf>
    <xf numFmtId="0" fontId="7" fillId="25" borderId="31" xfId="0" applyFont="1" applyFill="1" applyBorder="1" applyAlignment="1">
      <alignment/>
    </xf>
    <xf numFmtId="0" fontId="7" fillId="25" borderId="13" xfId="0" applyFont="1" applyFill="1" applyBorder="1" applyAlignment="1">
      <alignment/>
    </xf>
    <xf numFmtId="0" fontId="2" fillId="25" borderId="0" xfId="0" applyFont="1" applyFill="1" applyAlignment="1">
      <alignment/>
    </xf>
    <xf numFmtId="0" fontId="2" fillId="25" borderId="20" xfId="0" applyFont="1" applyFill="1" applyBorder="1" applyAlignment="1">
      <alignment/>
    </xf>
    <xf numFmtId="0" fontId="2" fillId="25" borderId="33" xfId="0" applyFont="1" applyFill="1" applyBorder="1" applyAlignment="1">
      <alignment/>
    </xf>
    <xf numFmtId="0" fontId="2" fillId="25" borderId="15" xfId="0" applyFont="1" applyFill="1" applyBorder="1" applyAlignment="1">
      <alignment/>
    </xf>
    <xf numFmtId="0" fontId="2" fillId="25" borderId="36" xfId="0" applyFont="1" applyFill="1" applyBorder="1" applyAlignment="1">
      <alignment/>
    </xf>
    <xf numFmtId="0" fontId="2" fillId="0" borderId="51" xfId="0" applyFont="1" applyBorder="1" applyAlignment="1">
      <alignment wrapText="1"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39" xfId="0" applyFont="1" applyBorder="1" applyAlignment="1">
      <alignment/>
    </xf>
    <xf numFmtId="0" fontId="35" fillId="0" borderId="36" xfId="0" applyFont="1" applyBorder="1" applyAlignment="1">
      <alignment/>
    </xf>
    <xf numFmtId="0" fontId="35" fillId="0" borderId="37" xfId="0" applyFont="1" applyBorder="1" applyAlignment="1">
      <alignment/>
    </xf>
    <xf numFmtId="0" fontId="36" fillId="25" borderId="31" xfId="0" applyFont="1" applyFill="1" applyBorder="1" applyAlignment="1">
      <alignment/>
    </xf>
    <xf numFmtId="0" fontId="35" fillId="25" borderId="33" xfId="0" applyFont="1" applyFill="1" applyBorder="1" applyAlignment="1">
      <alignment/>
    </xf>
    <xf numFmtId="0" fontId="35" fillId="0" borderId="21" xfId="0" applyFont="1" applyBorder="1" applyAlignment="1">
      <alignment/>
    </xf>
    <xf numFmtId="0" fontId="35" fillId="0" borderId="18" xfId="0" applyFont="1" applyBorder="1" applyAlignment="1">
      <alignment/>
    </xf>
    <xf numFmtId="0" fontId="35" fillId="0" borderId="34" xfId="0" applyFont="1" applyBorder="1" applyAlignment="1">
      <alignment/>
    </xf>
    <xf numFmtId="0" fontId="35" fillId="0" borderId="10" xfId="0" applyFont="1" applyBorder="1" applyAlignment="1">
      <alignment/>
    </xf>
    <xf numFmtId="0" fontId="35" fillId="24" borderId="18" xfId="0" applyFont="1" applyFill="1" applyBorder="1" applyAlignment="1">
      <alignment/>
    </xf>
    <xf numFmtId="0" fontId="35" fillId="24" borderId="10" xfId="0" applyFont="1" applyFill="1" applyBorder="1" applyAlignment="1">
      <alignment/>
    </xf>
    <xf numFmtId="0" fontId="35" fillId="24" borderId="17" xfId="0" applyFont="1" applyFill="1" applyBorder="1" applyAlignment="1">
      <alignment/>
    </xf>
    <xf numFmtId="0" fontId="36" fillId="0" borderId="32" xfId="0" applyFont="1" applyBorder="1" applyAlignment="1">
      <alignment/>
    </xf>
    <xf numFmtId="0" fontId="35" fillId="0" borderId="21" xfId="0" applyFont="1" applyBorder="1" applyAlignment="1">
      <alignment wrapText="1"/>
    </xf>
    <xf numFmtId="0" fontId="35" fillId="0" borderId="11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7" fillId="25" borderId="0" xfId="0" applyFont="1" applyFill="1" applyAlignment="1">
      <alignment/>
    </xf>
    <xf numFmtId="0" fontId="2" fillId="0" borderId="54" xfId="0" applyFont="1" applyBorder="1" applyAlignment="1">
      <alignment wrapText="1"/>
    </xf>
    <xf numFmtId="0" fontId="2" fillId="0" borderId="40" xfId="0" applyFont="1" applyBorder="1" applyAlignment="1">
      <alignment/>
    </xf>
    <xf numFmtId="0" fontId="2" fillId="0" borderId="38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55" xfId="0" applyFont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56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3" fillId="0" borderId="17" xfId="0" applyFont="1" applyFill="1" applyBorder="1" applyAlignment="1">
      <alignment horizontal="center" wrapText="1"/>
    </xf>
    <xf numFmtId="0" fontId="3" fillId="0" borderId="57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1" fillId="0" borderId="31" xfId="0" applyFont="1" applyBorder="1" applyAlignment="1">
      <alignment horizontal="center" wrapText="1"/>
    </xf>
    <xf numFmtId="0" fontId="11" fillId="0" borderId="49" xfId="0" applyFont="1" applyBorder="1" applyAlignment="1">
      <alignment horizontal="center" wrapText="1"/>
    </xf>
    <xf numFmtId="0" fontId="11" fillId="0" borderId="45" xfId="0" applyFont="1" applyBorder="1" applyAlignment="1">
      <alignment horizontal="center" wrapText="1"/>
    </xf>
    <xf numFmtId="0" fontId="2" fillId="26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0" xfId="0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B23"/>
  <sheetViews>
    <sheetView view="pageBreakPreview" zoomScaleSheetLayoutView="100" zoomScalePageLayoutView="0" workbookViewId="0" topLeftCell="A31">
      <selection activeCell="B22" sqref="B22"/>
    </sheetView>
  </sheetViews>
  <sheetFormatPr defaultColWidth="9.00390625" defaultRowHeight="12.75"/>
  <cols>
    <col min="1" max="1" width="36.875" style="0" customWidth="1"/>
    <col min="2" max="2" width="63.875" style="0" customWidth="1"/>
  </cols>
  <sheetData>
    <row r="1" spans="1:2" ht="15">
      <c r="A1" s="6" t="s">
        <v>0</v>
      </c>
      <c r="B1" s="6"/>
    </row>
    <row r="2" spans="1:2" ht="15">
      <c r="A2" s="6" t="s">
        <v>1</v>
      </c>
      <c r="B2" s="6"/>
    </row>
    <row r="3" spans="1:2" ht="15">
      <c r="A3" s="6" t="s">
        <v>357</v>
      </c>
      <c r="B3" s="6"/>
    </row>
    <row r="5" ht="15">
      <c r="A5" s="6" t="s">
        <v>2</v>
      </c>
    </row>
    <row r="6" ht="15">
      <c r="A6" s="6" t="s">
        <v>3</v>
      </c>
    </row>
    <row r="7" ht="15">
      <c r="A7" s="6" t="s">
        <v>4</v>
      </c>
    </row>
    <row r="8" ht="13.5" thickBot="1"/>
    <row r="9" spans="1:2" ht="55.5" customHeight="1">
      <c r="A9" s="33" t="s">
        <v>5</v>
      </c>
      <c r="B9" s="30" t="s">
        <v>246</v>
      </c>
    </row>
    <row r="10" spans="1:2" ht="25.5">
      <c r="A10" s="34" t="s">
        <v>6</v>
      </c>
      <c r="B10" s="31" t="s">
        <v>241</v>
      </c>
    </row>
    <row r="11" spans="1:2" ht="12.75">
      <c r="A11" s="34" t="s">
        <v>7</v>
      </c>
      <c r="B11" s="31" t="s">
        <v>155</v>
      </c>
    </row>
    <row r="12" spans="1:2" ht="25.5">
      <c r="A12" s="34" t="s">
        <v>8</v>
      </c>
      <c r="B12" s="31" t="s">
        <v>358</v>
      </c>
    </row>
    <row r="13" spans="1:2" ht="12.75">
      <c r="A13" s="34" t="s">
        <v>9</v>
      </c>
      <c r="B13" s="31" t="s">
        <v>159</v>
      </c>
    </row>
    <row r="14" spans="1:2" ht="25.5">
      <c r="A14" s="34" t="s">
        <v>10</v>
      </c>
      <c r="B14" s="31" t="s">
        <v>242</v>
      </c>
    </row>
    <row r="15" spans="1:2" ht="16.5" customHeight="1">
      <c r="A15" s="34" t="s">
        <v>11</v>
      </c>
      <c r="B15" s="31" t="s">
        <v>359</v>
      </c>
    </row>
    <row r="16" spans="1:2" ht="36" customHeight="1">
      <c r="A16" s="34" t="s">
        <v>12</v>
      </c>
      <c r="B16" s="31" t="s">
        <v>243</v>
      </c>
    </row>
    <row r="17" spans="1:2" ht="63.75">
      <c r="A17" s="34" t="s">
        <v>244</v>
      </c>
      <c r="B17" s="31" t="s">
        <v>245</v>
      </c>
    </row>
    <row r="18" spans="1:2" ht="38.25">
      <c r="A18" s="34" t="s">
        <v>157</v>
      </c>
      <c r="B18" s="31"/>
    </row>
    <row r="19" spans="1:2" ht="25.5">
      <c r="A19" s="34" t="s">
        <v>13</v>
      </c>
      <c r="B19" s="35">
        <v>1034700507808</v>
      </c>
    </row>
    <row r="20" spans="1:2" ht="25.5">
      <c r="A20" s="34" t="s">
        <v>14</v>
      </c>
      <c r="B20" s="36" t="s">
        <v>160</v>
      </c>
    </row>
    <row r="21" spans="1:2" ht="25.5">
      <c r="A21" s="34" t="s">
        <v>15</v>
      </c>
      <c r="B21" s="37">
        <v>471501001</v>
      </c>
    </row>
    <row r="22" spans="1:2" ht="38.25">
      <c r="A22" s="34" t="s">
        <v>16</v>
      </c>
      <c r="B22" s="31" t="s">
        <v>158</v>
      </c>
    </row>
    <row r="23" spans="1:2" ht="25.5">
      <c r="A23" s="34" t="s">
        <v>156</v>
      </c>
      <c r="B23" s="31"/>
    </row>
  </sheetData>
  <sheetProtection/>
  <printOptions/>
  <pageMargins left="0.75" right="0.27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B11"/>
  <sheetViews>
    <sheetView view="pageBreakPreview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38.25390625" style="0" customWidth="1"/>
    <col min="2" max="2" width="53.00390625" style="0" customWidth="1"/>
  </cols>
  <sheetData>
    <row r="1" spans="1:2" ht="15">
      <c r="A1" s="6" t="s">
        <v>17</v>
      </c>
      <c r="B1" s="6"/>
    </row>
    <row r="2" spans="1:2" ht="15">
      <c r="A2" s="233" t="s">
        <v>228</v>
      </c>
      <c r="B2" s="233"/>
    </row>
    <row r="3" spans="1:2" ht="15">
      <c r="A3" s="233" t="s">
        <v>18</v>
      </c>
      <c r="B3" s="233"/>
    </row>
    <row r="5" spans="1:2" ht="12.75">
      <c r="A5" s="234" t="s">
        <v>241</v>
      </c>
      <c r="B5" s="235"/>
    </row>
    <row r="6" spans="1:2" ht="51">
      <c r="A6" s="3" t="s">
        <v>19</v>
      </c>
      <c r="B6" s="2" t="s">
        <v>163</v>
      </c>
    </row>
    <row r="7" spans="1:2" ht="38.25">
      <c r="A7" s="2" t="s">
        <v>20</v>
      </c>
      <c r="B7" s="3" t="s">
        <v>161</v>
      </c>
    </row>
    <row r="8" spans="1:2" ht="38.25">
      <c r="A8" s="2" t="s">
        <v>21</v>
      </c>
      <c r="B8" s="3"/>
    </row>
    <row r="9" spans="1:2" ht="76.5">
      <c r="A9" s="2" t="s">
        <v>22</v>
      </c>
      <c r="B9" s="3" t="s">
        <v>162</v>
      </c>
    </row>
    <row r="10" spans="1:2" ht="63.75">
      <c r="A10" s="2" t="s">
        <v>23</v>
      </c>
      <c r="B10" s="31" t="s">
        <v>245</v>
      </c>
    </row>
    <row r="11" spans="1:2" ht="89.25">
      <c r="A11" s="2" t="s">
        <v>24</v>
      </c>
      <c r="B11" s="2" t="s">
        <v>164</v>
      </c>
    </row>
  </sheetData>
  <sheetProtection/>
  <mergeCells count="3">
    <mergeCell ref="A2:B2"/>
    <mergeCell ref="A3:B3"/>
    <mergeCell ref="A5:B5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B83"/>
  <sheetViews>
    <sheetView view="pageBreakPreview" zoomScaleSheetLayoutView="100" zoomScalePageLayoutView="0" workbookViewId="0" topLeftCell="A64">
      <selection activeCell="A81" sqref="A81:B81"/>
    </sheetView>
  </sheetViews>
  <sheetFormatPr defaultColWidth="9.00390625" defaultRowHeight="12.75"/>
  <cols>
    <col min="1" max="1" width="53.625" style="0" customWidth="1"/>
    <col min="2" max="2" width="26.75390625" style="0" customWidth="1"/>
  </cols>
  <sheetData>
    <row r="1" ht="15">
      <c r="A1" s="6" t="s">
        <v>25</v>
      </c>
    </row>
    <row r="2" spans="1:2" ht="15">
      <c r="A2" s="236" t="s">
        <v>229</v>
      </c>
      <c r="B2" s="236"/>
    </row>
    <row r="3" spans="1:2" ht="13.5" thickBot="1">
      <c r="A3" s="234" t="s">
        <v>241</v>
      </c>
      <c r="B3" s="235"/>
    </row>
    <row r="4" spans="1:2" s="4" customFormat="1" ht="13.5" thickBot="1">
      <c r="A4" s="11" t="s">
        <v>26</v>
      </c>
      <c r="B4" s="12" t="s">
        <v>27</v>
      </c>
    </row>
    <row r="5" spans="1:2" ht="12.75">
      <c r="A5" s="9" t="s">
        <v>28</v>
      </c>
      <c r="B5" s="10">
        <f>B7+B15</f>
        <v>1877805.85</v>
      </c>
    </row>
    <row r="6" spans="1:2" ht="12.75">
      <c r="A6" s="2" t="s">
        <v>29</v>
      </c>
      <c r="B6" s="3"/>
    </row>
    <row r="7" spans="1:2" ht="25.5">
      <c r="A7" s="2" t="s">
        <v>30</v>
      </c>
      <c r="B7" s="3"/>
    </row>
    <row r="8" spans="1:2" ht="12.75">
      <c r="A8" s="2" t="s">
        <v>31</v>
      </c>
      <c r="B8" s="3"/>
    </row>
    <row r="9" spans="1:2" ht="38.25">
      <c r="A9" s="2" t="s">
        <v>32</v>
      </c>
      <c r="B9" s="3"/>
    </row>
    <row r="10" spans="1:2" ht="38.25">
      <c r="A10" s="2" t="s">
        <v>305</v>
      </c>
      <c r="B10" s="3"/>
    </row>
    <row r="11" spans="1:2" ht="38.25">
      <c r="A11" s="2" t="s">
        <v>33</v>
      </c>
      <c r="B11" s="3"/>
    </row>
    <row r="12" spans="1:2" ht="25.5">
      <c r="A12" s="2" t="s">
        <v>34</v>
      </c>
      <c r="B12" s="3"/>
    </row>
    <row r="13" ht="25.5">
      <c r="A13" s="2" t="s">
        <v>35</v>
      </c>
    </row>
    <row r="14" spans="1:2" ht="12.75">
      <c r="A14" s="2" t="s">
        <v>31</v>
      </c>
      <c r="B14" s="3"/>
    </row>
    <row r="15" spans="1:2" ht="25.5">
      <c r="A15" s="2" t="s">
        <v>36</v>
      </c>
      <c r="B15" s="3">
        <v>1877805.85</v>
      </c>
    </row>
    <row r="16" spans="1:2" ht="25.5">
      <c r="A16" s="2" t="s">
        <v>37</v>
      </c>
      <c r="B16" s="3">
        <v>344339.2</v>
      </c>
    </row>
    <row r="17" spans="1:2" ht="12.75">
      <c r="A17" s="2"/>
      <c r="B17" s="3"/>
    </row>
    <row r="18" spans="1:2" ht="12.75">
      <c r="A18" s="2" t="s">
        <v>38</v>
      </c>
      <c r="B18" s="3">
        <f>B20+B21+B33</f>
        <v>0</v>
      </c>
    </row>
    <row r="19" spans="1:2" ht="12.75">
      <c r="A19" s="2" t="s">
        <v>29</v>
      </c>
      <c r="B19" s="3"/>
    </row>
    <row r="20" spans="1:2" ht="25.5">
      <c r="A20" s="2" t="s">
        <v>39</v>
      </c>
      <c r="B20" s="3"/>
    </row>
    <row r="21" spans="1:2" ht="38.25">
      <c r="A21" s="2" t="s">
        <v>40</v>
      </c>
      <c r="B21" s="3"/>
    </row>
    <row r="22" spans="1:2" ht="12.75">
      <c r="A22" s="2" t="s">
        <v>31</v>
      </c>
      <c r="B22" s="3"/>
    </row>
    <row r="23" spans="1:2" ht="12.75">
      <c r="A23" s="2" t="s">
        <v>41</v>
      </c>
      <c r="B23" s="3"/>
    </row>
    <row r="24" spans="1:2" ht="12.75">
      <c r="A24" s="2" t="s">
        <v>42</v>
      </c>
      <c r="B24" s="3"/>
    </row>
    <row r="25" spans="1:2" ht="12.75">
      <c r="A25" s="2" t="s">
        <v>43</v>
      </c>
      <c r="B25" s="3"/>
    </row>
    <row r="26" spans="1:2" ht="25.5">
      <c r="A26" s="2" t="s">
        <v>44</v>
      </c>
      <c r="B26" s="3"/>
    </row>
    <row r="27" spans="1:2" ht="12.75">
      <c r="A27" s="2" t="s">
        <v>45</v>
      </c>
      <c r="B27" s="3"/>
    </row>
    <row r="28" spans="1:2" ht="25.5">
      <c r="A28" s="2" t="s">
        <v>46</v>
      </c>
      <c r="B28" s="3"/>
    </row>
    <row r="29" spans="1:2" ht="25.5">
      <c r="A29" s="2" t="s">
        <v>47</v>
      </c>
      <c r="B29" s="3"/>
    </row>
    <row r="30" spans="1:2" ht="25.5">
      <c r="A30" s="2" t="s">
        <v>48</v>
      </c>
      <c r="B30" s="3"/>
    </row>
    <row r="31" spans="1:2" ht="25.5">
      <c r="A31" s="2" t="s">
        <v>49</v>
      </c>
      <c r="B31" s="3"/>
    </row>
    <row r="32" spans="1:2" ht="12.75">
      <c r="A32" s="2" t="s">
        <v>50</v>
      </c>
      <c r="B32" s="3"/>
    </row>
    <row r="33" spans="1:2" ht="38.25">
      <c r="A33" s="2" t="s">
        <v>51</v>
      </c>
      <c r="B33" s="3"/>
    </row>
    <row r="34" spans="1:2" ht="12.75">
      <c r="A34" s="2" t="s">
        <v>31</v>
      </c>
      <c r="B34" s="3"/>
    </row>
    <row r="35" spans="1:2" ht="12.75">
      <c r="A35" s="2" t="s">
        <v>52</v>
      </c>
      <c r="B35" s="3"/>
    </row>
    <row r="36" spans="1:2" ht="12.75">
      <c r="A36" s="2" t="s">
        <v>53</v>
      </c>
      <c r="B36" s="3"/>
    </row>
    <row r="37" spans="1:2" ht="12.75">
      <c r="A37" s="2" t="s">
        <v>54</v>
      </c>
      <c r="B37" s="3"/>
    </row>
    <row r="38" spans="1:2" ht="25.5">
      <c r="A38" s="2" t="s">
        <v>55</v>
      </c>
      <c r="B38" s="3"/>
    </row>
    <row r="39" spans="1:2" ht="12.75">
      <c r="A39" s="2" t="s">
        <v>56</v>
      </c>
      <c r="B39" s="3"/>
    </row>
    <row r="40" spans="1:2" ht="25.5">
      <c r="A40" s="2" t="s">
        <v>57</v>
      </c>
      <c r="B40" s="3"/>
    </row>
    <row r="41" spans="1:2" ht="25.5">
      <c r="A41" s="2" t="s">
        <v>58</v>
      </c>
      <c r="B41" s="3"/>
    </row>
    <row r="42" spans="1:2" ht="25.5">
      <c r="A42" s="2" t="s">
        <v>59</v>
      </c>
      <c r="B42" s="3"/>
    </row>
    <row r="43" spans="1:2" ht="25.5">
      <c r="A43" s="2" t="s">
        <v>60</v>
      </c>
      <c r="B43" s="3"/>
    </row>
    <row r="44" spans="1:2" ht="12.75">
      <c r="A44" s="2" t="s">
        <v>61</v>
      </c>
      <c r="B44" s="3"/>
    </row>
    <row r="45" spans="1:2" ht="12.75">
      <c r="A45" s="2"/>
      <c r="B45" s="3"/>
    </row>
    <row r="46" spans="1:2" ht="12.75">
      <c r="A46" s="2" t="s">
        <v>62</v>
      </c>
      <c r="B46" s="3">
        <f>B48+B49+B65</f>
        <v>687580.16</v>
      </c>
    </row>
    <row r="47" spans="1:2" ht="12.75">
      <c r="A47" s="2" t="s">
        <v>29</v>
      </c>
      <c r="B47" s="3"/>
    </row>
    <row r="48" spans="1:2" ht="12.75">
      <c r="A48" s="2" t="s">
        <v>63</v>
      </c>
      <c r="B48" s="3"/>
    </row>
    <row r="49" spans="1:2" ht="38.25">
      <c r="A49" s="2" t="s">
        <v>64</v>
      </c>
      <c r="B49" s="3">
        <f>SUM(B51:B63)</f>
        <v>687580.16</v>
      </c>
    </row>
    <row r="50" spans="1:2" ht="12.75">
      <c r="A50" s="2" t="s">
        <v>31</v>
      </c>
      <c r="B50" s="3"/>
    </row>
    <row r="51" spans="1:2" ht="12.75">
      <c r="A51" s="2" t="s">
        <v>65</v>
      </c>
      <c r="B51" s="3"/>
    </row>
    <row r="52" spans="1:2" ht="12.75">
      <c r="A52" s="2" t="s">
        <v>66</v>
      </c>
      <c r="B52" s="3">
        <v>4228.17</v>
      </c>
    </row>
    <row r="53" spans="1:2" ht="12.75">
      <c r="A53" s="2" t="s">
        <v>67</v>
      </c>
      <c r="B53" s="3"/>
    </row>
    <row r="54" spans="1:2" ht="12.75">
      <c r="A54" s="2" t="s">
        <v>68</v>
      </c>
      <c r="B54" s="3"/>
    </row>
    <row r="55" spans="1:2" ht="12.75">
      <c r="A55" s="2" t="s">
        <v>69</v>
      </c>
      <c r="B55" s="3">
        <v>5772.08</v>
      </c>
    </row>
    <row r="56" spans="1:2" ht="12.75">
      <c r="A56" s="2" t="s">
        <v>70</v>
      </c>
      <c r="B56" s="3">
        <v>109</v>
      </c>
    </row>
    <row r="57" spans="1:2" ht="12.75">
      <c r="A57" s="2" t="s">
        <v>71</v>
      </c>
      <c r="B57" s="3"/>
    </row>
    <row r="58" spans="1:2" ht="12.75">
      <c r="A58" s="2" t="s">
        <v>72</v>
      </c>
      <c r="B58" s="3"/>
    </row>
    <row r="59" spans="1:2" ht="12.75">
      <c r="A59" s="2" t="s">
        <v>73</v>
      </c>
      <c r="B59" s="3"/>
    </row>
    <row r="60" spans="1:2" ht="12.75">
      <c r="A60" s="2" t="s">
        <v>74</v>
      </c>
      <c r="B60" s="3"/>
    </row>
    <row r="61" spans="1:2" ht="12.75">
      <c r="A61" s="2" t="s">
        <v>75</v>
      </c>
      <c r="B61" s="3"/>
    </row>
    <row r="62" spans="1:2" ht="12.75">
      <c r="A62" s="2" t="s">
        <v>76</v>
      </c>
      <c r="B62" s="3">
        <v>677470.91</v>
      </c>
    </row>
    <row r="63" spans="1:2" ht="12.75">
      <c r="A63" s="2" t="s">
        <v>77</v>
      </c>
      <c r="B63" s="3"/>
    </row>
    <row r="64" spans="1:2" ht="12.75">
      <c r="A64" s="2"/>
      <c r="B64" s="3"/>
    </row>
    <row r="65" spans="1:2" ht="51">
      <c r="A65" s="2" t="s">
        <v>78</v>
      </c>
      <c r="B65" s="3"/>
    </row>
    <row r="66" spans="1:2" ht="12.75">
      <c r="A66" s="2" t="s">
        <v>31</v>
      </c>
      <c r="B66" s="3"/>
    </row>
    <row r="67" spans="1:2" ht="12.75">
      <c r="A67" s="2" t="s">
        <v>79</v>
      </c>
      <c r="B67" s="3"/>
    </row>
    <row r="68" spans="1:2" ht="12.75">
      <c r="A68" s="2" t="s">
        <v>80</v>
      </c>
      <c r="B68" s="3"/>
    </row>
    <row r="69" spans="1:2" ht="12.75">
      <c r="A69" s="2" t="s">
        <v>81</v>
      </c>
      <c r="B69" s="3"/>
    </row>
    <row r="70" spans="1:2" ht="12.75">
      <c r="A70" s="2" t="s">
        <v>82</v>
      </c>
      <c r="B70" s="3"/>
    </row>
    <row r="71" spans="1:2" ht="12.75">
      <c r="A71" s="2" t="s">
        <v>83</v>
      </c>
      <c r="B71" s="3"/>
    </row>
    <row r="72" spans="1:2" ht="12.75">
      <c r="A72" s="2" t="s">
        <v>84</v>
      </c>
      <c r="B72" s="3"/>
    </row>
    <row r="73" spans="1:2" ht="12.75">
      <c r="A73" s="2" t="s">
        <v>85</v>
      </c>
      <c r="B73" s="3"/>
    </row>
    <row r="74" spans="1:2" ht="12.75">
      <c r="A74" s="2" t="s">
        <v>86</v>
      </c>
      <c r="B74" s="3"/>
    </row>
    <row r="75" spans="1:2" ht="12.75">
      <c r="A75" s="2" t="s">
        <v>87</v>
      </c>
      <c r="B75" s="3"/>
    </row>
    <row r="76" spans="1:2" ht="12.75">
      <c r="A76" s="2" t="s">
        <v>88</v>
      </c>
      <c r="B76" s="3"/>
    </row>
    <row r="77" spans="1:2" ht="12.75">
      <c r="A77" s="2" t="s">
        <v>89</v>
      </c>
      <c r="B77" s="3"/>
    </row>
    <row r="78" spans="1:2" ht="12.75">
      <c r="A78" s="2" t="s">
        <v>90</v>
      </c>
      <c r="B78" s="3"/>
    </row>
    <row r="79" spans="1:2" ht="12.75">
      <c r="A79" s="2" t="s">
        <v>91</v>
      </c>
      <c r="B79" s="3"/>
    </row>
    <row r="81" spans="1:2" ht="12.75">
      <c r="A81" s="269" t="s">
        <v>379</v>
      </c>
      <c r="B81" t="s">
        <v>381</v>
      </c>
    </row>
    <row r="83" spans="1:2" ht="12.75">
      <c r="A83" s="269" t="s">
        <v>380</v>
      </c>
      <c r="B83" t="s">
        <v>382</v>
      </c>
    </row>
  </sheetData>
  <sheetProtection/>
  <mergeCells count="2">
    <mergeCell ref="A2:B2"/>
    <mergeCell ref="A3:B3"/>
  </mergeCells>
  <printOptions/>
  <pageMargins left="0.75" right="0.75" top="1" bottom="1" header="0.5" footer="0.5"/>
  <pageSetup horizontalDpi="600" verticalDpi="600" orientation="portrait" paperSize="9" scale="95" r:id="rId1"/>
  <rowBreaks count="1" manualBreakCount="1">
    <brk id="34" max="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H164"/>
  <sheetViews>
    <sheetView tabSelected="1" view="pageBreakPreview" zoomScaleSheetLayoutView="100" zoomScalePageLayoutView="0" workbookViewId="0" topLeftCell="A135">
      <selection activeCell="B161" sqref="B161"/>
    </sheetView>
  </sheetViews>
  <sheetFormatPr defaultColWidth="9.00390625" defaultRowHeight="12.75"/>
  <cols>
    <col min="1" max="1" width="75.625" style="0" customWidth="1"/>
    <col min="2" max="2" width="10.75390625" style="0" customWidth="1"/>
    <col min="3" max="3" width="13.125" style="17" customWidth="1"/>
    <col min="4" max="4" width="16.875" style="0" customWidth="1"/>
    <col min="5" max="7" width="12.875" style="0" hidden="1" customWidth="1"/>
    <col min="8" max="8" width="13.625" style="0" hidden="1" customWidth="1"/>
  </cols>
  <sheetData>
    <row r="1" spans="1:2" ht="15.75">
      <c r="A1" s="5" t="s">
        <v>92</v>
      </c>
      <c r="B1" s="5"/>
    </row>
    <row r="2" spans="1:3" ht="12.75">
      <c r="A2" s="128"/>
      <c r="C2" s="129" t="s">
        <v>312</v>
      </c>
    </row>
    <row r="3" spans="1:4" ht="15.75">
      <c r="A3" s="8" t="s">
        <v>269</v>
      </c>
      <c r="B3" s="8"/>
      <c r="C3" s="13"/>
      <c r="D3" s="157"/>
    </row>
    <row r="4" spans="1:4" ht="16.5" customHeight="1">
      <c r="A4" s="242" t="s">
        <v>313</v>
      </c>
      <c r="B4" s="242"/>
      <c r="C4" s="242"/>
      <c r="D4" s="242"/>
    </row>
    <row r="5" spans="1:4" ht="12.75">
      <c r="A5" s="1"/>
      <c r="B5" s="1"/>
      <c r="C5" s="13"/>
      <c r="D5" s="1"/>
    </row>
    <row r="6" spans="1:8" ht="20.25" customHeight="1">
      <c r="A6" s="243" t="s">
        <v>93</v>
      </c>
      <c r="B6" s="243" t="s">
        <v>270</v>
      </c>
      <c r="C6" s="244" t="s">
        <v>314</v>
      </c>
      <c r="D6" s="243" t="s">
        <v>271</v>
      </c>
      <c r="E6" s="241" t="s">
        <v>315</v>
      </c>
      <c r="F6" s="240" t="s">
        <v>316</v>
      </c>
      <c r="G6" s="241" t="s">
        <v>315</v>
      </c>
      <c r="H6" s="241" t="s">
        <v>317</v>
      </c>
    </row>
    <row r="7" spans="1:8" ht="16.5" customHeight="1">
      <c r="A7" s="243"/>
      <c r="B7" s="243"/>
      <c r="C7" s="244"/>
      <c r="D7" s="245"/>
      <c r="E7" s="241"/>
      <c r="F7" s="240"/>
      <c r="G7" s="241"/>
      <c r="H7" s="241"/>
    </row>
    <row r="8" spans="1:8" ht="15.75" customHeight="1">
      <c r="A8" s="243"/>
      <c r="B8" s="243"/>
      <c r="C8" s="244"/>
      <c r="D8" s="130" t="s">
        <v>272</v>
      </c>
      <c r="E8" s="130" t="s">
        <v>272</v>
      </c>
      <c r="F8" s="130" t="s">
        <v>272</v>
      </c>
      <c r="G8" s="130" t="s">
        <v>272</v>
      </c>
      <c r="H8" s="130" t="s">
        <v>272</v>
      </c>
    </row>
    <row r="9" spans="1:8" ht="17.25" customHeight="1">
      <c r="A9" s="160" t="s">
        <v>318</v>
      </c>
      <c r="B9" s="130"/>
      <c r="C9" s="156"/>
      <c r="D9" s="161">
        <f>D10+D11</f>
        <v>12769023</v>
      </c>
      <c r="E9" s="161">
        <f>E10+E11</f>
        <v>0</v>
      </c>
      <c r="F9" s="161">
        <f>D9+E9</f>
        <v>12769023</v>
      </c>
      <c r="G9" s="161">
        <f>G10+G11</f>
        <v>0</v>
      </c>
      <c r="H9" s="162">
        <f>F9+G9</f>
        <v>12769023</v>
      </c>
    </row>
    <row r="10" spans="1:8" ht="12.75">
      <c r="A10" s="2" t="s">
        <v>95</v>
      </c>
      <c r="B10" s="2"/>
      <c r="C10" s="14" t="s">
        <v>96</v>
      </c>
      <c r="D10" s="142">
        <v>6800</v>
      </c>
      <c r="E10" s="163"/>
      <c r="F10" s="164">
        <f aca="true" t="shared" si="0" ref="F10:F70">D10+E10</f>
        <v>6800</v>
      </c>
      <c r="G10" s="163"/>
      <c r="H10" s="165">
        <f>F10+G10</f>
        <v>6800</v>
      </c>
    </row>
    <row r="11" spans="1:8" ht="15.75">
      <c r="A11" s="131" t="s">
        <v>273</v>
      </c>
      <c r="B11" s="2"/>
      <c r="C11" s="14" t="s">
        <v>96</v>
      </c>
      <c r="D11" s="132">
        <f>D12+D16+D26</f>
        <v>12762223</v>
      </c>
      <c r="E11" s="132">
        <f>E12+E16+E26</f>
        <v>0</v>
      </c>
      <c r="F11" s="161">
        <f t="shared" si="0"/>
        <v>12762223</v>
      </c>
      <c r="G11" s="132">
        <f>G12+G16+G26</f>
        <v>0</v>
      </c>
      <c r="H11" s="162">
        <f>F11+G11</f>
        <v>12762223</v>
      </c>
    </row>
    <row r="12" spans="1:8" ht="40.5" customHeight="1">
      <c r="A12" s="38" t="s">
        <v>319</v>
      </c>
      <c r="B12" s="2"/>
      <c r="C12" s="14" t="s">
        <v>96</v>
      </c>
      <c r="D12" s="132">
        <f>SUM(D13:D15)</f>
        <v>11558600</v>
      </c>
      <c r="E12" s="132">
        <f>SUM(E13:E15)</f>
        <v>0</v>
      </c>
      <c r="F12" s="132">
        <f>SUM(F13:F15)</f>
        <v>11558600</v>
      </c>
      <c r="G12" s="132">
        <f>SUM(G13:G15)</f>
        <v>0</v>
      </c>
      <c r="H12" s="132">
        <f>SUM(H13:H15)</f>
        <v>11558600</v>
      </c>
    </row>
    <row r="13" spans="1:8" s="168" customFormat="1" ht="27" customHeight="1">
      <c r="A13" s="166" t="s">
        <v>320</v>
      </c>
      <c r="B13" s="166" t="s">
        <v>306</v>
      </c>
      <c r="C13" s="158">
        <v>100</v>
      </c>
      <c r="D13" s="167">
        <v>8371200</v>
      </c>
      <c r="E13" s="163"/>
      <c r="F13" s="164">
        <f t="shared" si="0"/>
        <v>8371200</v>
      </c>
      <c r="G13" s="163"/>
      <c r="H13" s="165">
        <f aca="true" t="shared" si="1" ref="H13:H70">F13+G13</f>
        <v>8371200</v>
      </c>
    </row>
    <row r="14" spans="1:8" s="168" customFormat="1" ht="27" customHeight="1">
      <c r="A14" s="166" t="s">
        <v>321</v>
      </c>
      <c r="B14" s="166" t="s">
        <v>307</v>
      </c>
      <c r="C14" s="158">
        <v>106</v>
      </c>
      <c r="D14" s="167">
        <v>2365100</v>
      </c>
      <c r="E14" s="163"/>
      <c r="F14" s="164">
        <f t="shared" si="0"/>
        <v>2365100</v>
      </c>
      <c r="G14" s="163"/>
      <c r="H14" s="165">
        <f t="shared" si="1"/>
        <v>2365100</v>
      </c>
    </row>
    <row r="15" spans="1:8" s="168" customFormat="1" ht="20.25" customHeight="1">
      <c r="A15" s="166" t="s">
        <v>322</v>
      </c>
      <c r="B15" s="166" t="s">
        <v>323</v>
      </c>
      <c r="C15" s="158">
        <v>100</v>
      </c>
      <c r="D15" s="167">
        <v>822300</v>
      </c>
      <c r="E15" s="163"/>
      <c r="F15" s="164">
        <f t="shared" si="0"/>
        <v>822300</v>
      </c>
      <c r="G15" s="163"/>
      <c r="H15" s="165">
        <f t="shared" si="1"/>
        <v>822300</v>
      </c>
    </row>
    <row r="16" spans="1:8" s="168" customFormat="1" ht="14.25" customHeight="1">
      <c r="A16" s="169" t="s">
        <v>274</v>
      </c>
      <c r="B16" s="166"/>
      <c r="C16" s="158"/>
      <c r="D16" s="170">
        <f>SUM(D17:D23)</f>
        <v>0</v>
      </c>
      <c r="E16" s="170">
        <f>SUM(E17:E23)</f>
        <v>0</v>
      </c>
      <c r="F16" s="161">
        <f t="shared" si="0"/>
        <v>0</v>
      </c>
      <c r="G16" s="170">
        <f>SUM(G17:G23)</f>
        <v>0</v>
      </c>
      <c r="H16" s="162">
        <f t="shared" si="1"/>
        <v>0</v>
      </c>
    </row>
    <row r="17" spans="1:8" s="168" customFormat="1" ht="24" customHeight="1">
      <c r="A17" s="166"/>
      <c r="B17" s="166"/>
      <c r="C17" s="171"/>
      <c r="D17" s="163"/>
      <c r="E17" s="163"/>
      <c r="F17" s="164">
        <f t="shared" si="0"/>
        <v>0</v>
      </c>
      <c r="G17" s="163"/>
      <c r="H17" s="165">
        <f t="shared" si="1"/>
        <v>0</v>
      </c>
    </row>
    <row r="18" spans="1:8" s="168" customFormat="1" ht="22.5" customHeight="1">
      <c r="A18" s="166"/>
      <c r="B18" s="166"/>
      <c r="C18" s="171"/>
      <c r="D18" s="163"/>
      <c r="E18" s="163"/>
      <c r="F18" s="164">
        <f t="shared" si="0"/>
        <v>0</v>
      </c>
      <c r="G18" s="163"/>
      <c r="H18" s="165">
        <f t="shared" si="1"/>
        <v>0</v>
      </c>
    </row>
    <row r="19" spans="1:8" s="168" customFormat="1" ht="28.5" customHeight="1" hidden="1">
      <c r="A19" s="166" t="s">
        <v>324</v>
      </c>
      <c r="B19" s="166" t="s">
        <v>308</v>
      </c>
      <c r="C19" s="171">
        <v>100</v>
      </c>
      <c r="D19" s="163"/>
      <c r="E19" s="163"/>
      <c r="F19" s="164">
        <f t="shared" si="0"/>
        <v>0</v>
      </c>
      <c r="G19" s="163"/>
      <c r="H19" s="165">
        <f t="shared" si="1"/>
        <v>0</v>
      </c>
    </row>
    <row r="20" spans="1:8" s="168" customFormat="1" ht="28.5" customHeight="1" hidden="1">
      <c r="A20" s="166" t="s">
        <v>325</v>
      </c>
      <c r="B20" s="166" t="s">
        <v>326</v>
      </c>
      <c r="C20" s="171">
        <v>100</v>
      </c>
      <c r="D20" s="163"/>
      <c r="E20" s="163"/>
      <c r="F20" s="164">
        <f t="shared" si="0"/>
        <v>0</v>
      </c>
      <c r="G20" s="163"/>
      <c r="H20" s="165">
        <f t="shared" si="1"/>
        <v>0</v>
      </c>
    </row>
    <row r="21" spans="1:8" s="168" customFormat="1" ht="43.5" customHeight="1" hidden="1">
      <c r="A21" s="166" t="s">
        <v>327</v>
      </c>
      <c r="B21" s="166" t="s">
        <v>328</v>
      </c>
      <c r="C21" s="171">
        <v>100</v>
      </c>
      <c r="D21" s="163"/>
      <c r="E21" s="163"/>
      <c r="F21" s="164">
        <f t="shared" si="0"/>
        <v>0</v>
      </c>
      <c r="G21" s="163"/>
      <c r="H21" s="165">
        <f t="shared" si="1"/>
        <v>0</v>
      </c>
    </row>
    <row r="22" spans="1:8" s="168" customFormat="1" ht="34.5" customHeight="1" hidden="1">
      <c r="A22" s="166" t="s">
        <v>329</v>
      </c>
      <c r="B22" s="166" t="s">
        <v>326</v>
      </c>
      <c r="C22" s="172">
        <v>100</v>
      </c>
      <c r="D22" s="163"/>
      <c r="E22" s="163"/>
      <c r="F22" s="164">
        <f t="shared" si="0"/>
        <v>0</v>
      </c>
      <c r="G22" s="163"/>
      <c r="H22" s="165">
        <f t="shared" si="1"/>
        <v>0</v>
      </c>
    </row>
    <row r="23" spans="1:8" s="168" customFormat="1" ht="29.25" customHeight="1" hidden="1">
      <c r="A23" s="166" t="s">
        <v>330</v>
      </c>
      <c r="B23" s="173" t="s">
        <v>331</v>
      </c>
      <c r="C23" s="158">
        <v>100</v>
      </c>
      <c r="D23" s="174"/>
      <c r="E23" s="163"/>
      <c r="F23" s="164">
        <f t="shared" si="0"/>
        <v>0</v>
      </c>
      <c r="G23" s="163"/>
      <c r="H23" s="165">
        <f t="shared" si="1"/>
        <v>0</v>
      </c>
    </row>
    <row r="24" spans="1:8" s="168" customFormat="1" ht="27.75" customHeight="1" hidden="1">
      <c r="A24" s="175" t="s">
        <v>332</v>
      </c>
      <c r="B24" s="175" t="s">
        <v>333</v>
      </c>
      <c r="C24" s="171">
        <v>100</v>
      </c>
      <c r="D24" s="174"/>
      <c r="E24" s="163"/>
      <c r="F24" s="164">
        <f t="shared" si="0"/>
        <v>0</v>
      </c>
      <c r="G24" s="163"/>
      <c r="H24" s="165">
        <f t="shared" si="1"/>
        <v>0</v>
      </c>
    </row>
    <row r="25" spans="1:8" s="168" customFormat="1" ht="24.75" customHeight="1" hidden="1">
      <c r="A25" s="166" t="s">
        <v>334</v>
      </c>
      <c r="B25" s="166" t="s">
        <v>335</v>
      </c>
      <c r="C25" s="172">
        <v>100</v>
      </c>
      <c r="D25" s="174"/>
      <c r="E25" s="163"/>
      <c r="F25" s="164">
        <f t="shared" si="0"/>
        <v>0</v>
      </c>
      <c r="G25" s="163"/>
      <c r="H25" s="165">
        <f t="shared" si="1"/>
        <v>0</v>
      </c>
    </row>
    <row r="26" spans="1:8" s="168" customFormat="1" ht="39" customHeight="1">
      <c r="A26" s="169" t="s">
        <v>275</v>
      </c>
      <c r="B26" s="166"/>
      <c r="C26" s="158" t="s">
        <v>96</v>
      </c>
      <c r="D26" s="170">
        <f>SUM(D27:D29)</f>
        <v>1203623</v>
      </c>
      <c r="E26" s="170">
        <f>SUM(E27:E29)</f>
        <v>0</v>
      </c>
      <c r="F26" s="161">
        <f t="shared" si="0"/>
        <v>1203623</v>
      </c>
      <c r="G26" s="170">
        <f>SUM(G27:G29)</f>
        <v>0</v>
      </c>
      <c r="H26" s="162">
        <f t="shared" si="1"/>
        <v>1203623</v>
      </c>
    </row>
    <row r="27" spans="1:8" s="168" customFormat="1" ht="16.5" customHeight="1">
      <c r="A27" s="166" t="s">
        <v>336</v>
      </c>
      <c r="B27" s="166"/>
      <c r="C27" s="158"/>
      <c r="D27" s="174">
        <v>1203623</v>
      </c>
      <c r="E27" s="163"/>
      <c r="F27" s="164">
        <f t="shared" si="0"/>
        <v>1203623</v>
      </c>
      <c r="G27" s="163"/>
      <c r="H27" s="165">
        <f t="shared" si="1"/>
        <v>1203623</v>
      </c>
    </row>
    <row r="28" spans="1:8" s="168" customFormat="1" ht="16.5" customHeight="1">
      <c r="A28" s="166" t="s">
        <v>337</v>
      </c>
      <c r="B28" s="166"/>
      <c r="C28" s="158"/>
      <c r="D28" s="163">
        <v>0</v>
      </c>
      <c r="E28" s="163"/>
      <c r="F28" s="164">
        <f t="shared" si="0"/>
        <v>0</v>
      </c>
      <c r="G28" s="163"/>
      <c r="H28" s="165">
        <f t="shared" si="1"/>
        <v>0</v>
      </c>
    </row>
    <row r="29" spans="1:8" s="168" customFormat="1" ht="16.5" customHeight="1">
      <c r="A29" s="166" t="s">
        <v>276</v>
      </c>
      <c r="B29" s="166"/>
      <c r="C29" s="158" t="s">
        <v>96</v>
      </c>
      <c r="D29" s="176">
        <v>0</v>
      </c>
      <c r="E29" s="163"/>
      <c r="F29" s="164">
        <f t="shared" si="0"/>
        <v>0</v>
      </c>
      <c r="G29" s="163"/>
      <c r="H29" s="165">
        <f t="shared" si="1"/>
        <v>0</v>
      </c>
    </row>
    <row r="30" spans="1:8" s="168" customFormat="1" ht="16.5" customHeight="1">
      <c r="A30" s="166" t="s">
        <v>277</v>
      </c>
      <c r="B30" s="166"/>
      <c r="C30" s="158"/>
      <c r="D30" s="175"/>
      <c r="E30" s="163"/>
      <c r="F30" s="164">
        <f t="shared" si="0"/>
        <v>0</v>
      </c>
      <c r="G30" s="163"/>
      <c r="H30" s="165">
        <f t="shared" si="1"/>
        <v>0</v>
      </c>
    </row>
    <row r="31" spans="1:8" s="168" customFormat="1" ht="21.75" customHeight="1">
      <c r="A31" s="177" t="s">
        <v>97</v>
      </c>
      <c r="B31" s="166"/>
      <c r="C31" s="158"/>
      <c r="D31" s="170">
        <f>D32+D99+D137</f>
        <v>12769023</v>
      </c>
      <c r="E31" s="170" t="e">
        <f>E32+E99+E137</f>
        <v>#REF!</v>
      </c>
      <c r="F31" s="161" t="e">
        <f>D31+E31</f>
        <v>#REF!</v>
      </c>
      <c r="G31" s="170" t="e">
        <f>G32+G99+G137</f>
        <v>#REF!</v>
      </c>
      <c r="H31" s="162" t="e">
        <f t="shared" si="1"/>
        <v>#REF!</v>
      </c>
    </row>
    <row r="32" spans="1:8" s="168" customFormat="1" ht="17.25" customHeight="1">
      <c r="A32" s="177" t="s">
        <v>278</v>
      </c>
      <c r="B32" s="166"/>
      <c r="C32" s="158"/>
      <c r="D32" s="170">
        <f>SUM(D33:D46)</f>
        <v>11558600</v>
      </c>
      <c r="E32" s="170">
        <f>SUM(E33:E46)</f>
        <v>0</v>
      </c>
      <c r="F32" s="161">
        <f t="shared" si="0"/>
        <v>11558600</v>
      </c>
      <c r="G32" s="170">
        <f>SUM(G33:G46)</f>
        <v>0</v>
      </c>
      <c r="H32" s="162">
        <f t="shared" si="1"/>
        <v>11558600</v>
      </c>
    </row>
    <row r="33" spans="1:8" s="168" customFormat="1" ht="14.25" customHeight="1">
      <c r="A33" s="166" t="s">
        <v>99</v>
      </c>
      <c r="B33" s="166"/>
      <c r="C33" s="158">
        <v>211</v>
      </c>
      <c r="D33" s="178">
        <f>D49+D73</f>
        <v>8193400</v>
      </c>
      <c r="E33" s="178">
        <f>E49</f>
        <v>0</v>
      </c>
      <c r="F33" s="164">
        <f t="shared" si="0"/>
        <v>8193400</v>
      </c>
      <c r="G33" s="178">
        <f>G49</f>
        <v>0</v>
      </c>
      <c r="H33" s="165">
        <f t="shared" si="1"/>
        <v>8193400</v>
      </c>
    </row>
    <row r="34" spans="1:8" s="168" customFormat="1" ht="14.25" customHeight="1">
      <c r="A34" s="166" t="s">
        <v>100</v>
      </c>
      <c r="B34" s="166"/>
      <c r="C34" s="158">
        <v>212</v>
      </c>
      <c r="D34" s="178">
        <f>D50+D74</f>
        <v>0</v>
      </c>
      <c r="E34" s="178">
        <f>E50</f>
        <v>0</v>
      </c>
      <c r="F34" s="164">
        <f t="shared" si="0"/>
        <v>0</v>
      </c>
      <c r="G34" s="178">
        <f>G50</f>
        <v>0</v>
      </c>
      <c r="H34" s="165">
        <f t="shared" si="1"/>
        <v>0</v>
      </c>
    </row>
    <row r="35" spans="1:8" s="168" customFormat="1" ht="14.25" customHeight="1">
      <c r="A35" s="166" t="s">
        <v>101</v>
      </c>
      <c r="B35" s="166"/>
      <c r="C35" s="158">
        <v>213</v>
      </c>
      <c r="D35" s="178">
        <f>D51+D75</f>
        <v>2474400</v>
      </c>
      <c r="E35" s="178">
        <f>E51</f>
        <v>0</v>
      </c>
      <c r="F35" s="164">
        <f t="shared" si="0"/>
        <v>2474400</v>
      </c>
      <c r="G35" s="178">
        <f>G51</f>
        <v>0</v>
      </c>
      <c r="H35" s="165">
        <f t="shared" si="1"/>
        <v>2474400</v>
      </c>
    </row>
    <row r="36" spans="1:8" s="168" customFormat="1" ht="14.25" customHeight="1">
      <c r="A36" s="166" t="s">
        <v>102</v>
      </c>
      <c r="B36" s="166"/>
      <c r="C36" s="158">
        <v>221</v>
      </c>
      <c r="D36" s="178">
        <f>D52+D78</f>
        <v>25000</v>
      </c>
      <c r="E36" s="163"/>
      <c r="F36" s="164">
        <f t="shared" si="0"/>
        <v>25000</v>
      </c>
      <c r="G36" s="163"/>
      <c r="H36" s="165">
        <f t="shared" si="1"/>
        <v>25000</v>
      </c>
    </row>
    <row r="37" spans="1:8" s="168" customFormat="1" ht="14.25" customHeight="1">
      <c r="A37" s="166" t="s">
        <v>103</v>
      </c>
      <c r="B37" s="166"/>
      <c r="C37" s="158">
        <v>222</v>
      </c>
      <c r="D37" s="178">
        <f>D53+D79</f>
        <v>10000</v>
      </c>
      <c r="E37" s="178">
        <f>E53+E79</f>
        <v>0</v>
      </c>
      <c r="F37" s="164">
        <f t="shared" si="0"/>
        <v>10000</v>
      </c>
      <c r="G37" s="178">
        <f>G53+G79</f>
        <v>0</v>
      </c>
      <c r="H37" s="165">
        <f t="shared" si="1"/>
        <v>10000</v>
      </c>
    </row>
    <row r="38" spans="1:8" s="168" customFormat="1" ht="14.25" customHeight="1">
      <c r="A38" s="166" t="s">
        <v>104</v>
      </c>
      <c r="B38" s="166"/>
      <c r="C38" s="158">
        <v>223</v>
      </c>
      <c r="D38" s="179">
        <f>D54+D80</f>
        <v>452200</v>
      </c>
      <c r="E38" s="180">
        <f>E54+E80</f>
        <v>0</v>
      </c>
      <c r="F38" s="164">
        <f t="shared" si="0"/>
        <v>452200</v>
      </c>
      <c r="G38" s="180">
        <f>G54+G80</f>
        <v>0</v>
      </c>
      <c r="H38" s="165">
        <f t="shared" si="1"/>
        <v>452200</v>
      </c>
    </row>
    <row r="39" spans="1:8" s="168" customFormat="1" ht="14.25" customHeight="1">
      <c r="A39" s="166" t="s">
        <v>105</v>
      </c>
      <c r="B39" s="166"/>
      <c r="C39" s="158">
        <v>224</v>
      </c>
      <c r="D39" s="178">
        <f>D55+D83</f>
        <v>0</v>
      </c>
      <c r="E39" s="163"/>
      <c r="F39" s="164">
        <f t="shared" si="0"/>
        <v>0</v>
      </c>
      <c r="G39" s="163"/>
      <c r="H39" s="165">
        <f t="shared" si="1"/>
        <v>0</v>
      </c>
    </row>
    <row r="40" spans="1:8" s="168" customFormat="1" ht="14.25" customHeight="1">
      <c r="A40" s="166" t="s">
        <v>106</v>
      </c>
      <c r="B40" s="166"/>
      <c r="C40" s="158">
        <v>225</v>
      </c>
      <c r="D40" s="178">
        <f>D56+D84</f>
        <v>67900</v>
      </c>
      <c r="E40" s="178">
        <f>E56+E84</f>
        <v>0</v>
      </c>
      <c r="F40" s="164">
        <f t="shared" si="0"/>
        <v>67900</v>
      </c>
      <c r="G40" s="178">
        <f>G56+G84</f>
        <v>0</v>
      </c>
      <c r="H40" s="165">
        <f t="shared" si="1"/>
        <v>67900</v>
      </c>
    </row>
    <row r="41" spans="1:8" s="168" customFormat="1" ht="14.25" customHeight="1">
      <c r="A41" s="166" t="s">
        <v>107</v>
      </c>
      <c r="B41" s="166"/>
      <c r="C41" s="158">
        <v>226</v>
      </c>
      <c r="D41" s="178">
        <f>D57+D85</f>
        <v>281000</v>
      </c>
      <c r="E41" s="178">
        <f>E57+E85</f>
        <v>0</v>
      </c>
      <c r="F41" s="164">
        <f t="shared" si="0"/>
        <v>281000</v>
      </c>
      <c r="G41" s="178">
        <f>G57+G85</f>
        <v>0</v>
      </c>
      <c r="H41" s="165">
        <f t="shared" si="1"/>
        <v>281000</v>
      </c>
    </row>
    <row r="42" spans="1:8" s="168" customFormat="1" ht="14.25" customHeight="1">
      <c r="A42" s="166" t="s">
        <v>279</v>
      </c>
      <c r="B42" s="166"/>
      <c r="C42" s="158">
        <v>240</v>
      </c>
      <c r="D42" s="178">
        <v>0</v>
      </c>
      <c r="E42" s="163"/>
      <c r="F42" s="164">
        <f t="shared" si="0"/>
        <v>0</v>
      </c>
      <c r="G42" s="163"/>
      <c r="H42" s="165">
        <f t="shared" si="1"/>
        <v>0</v>
      </c>
    </row>
    <row r="43" spans="1:8" s="168" customFormat="1" ht="14.25" customHeight="1">
      <c r="A43" s="166" t="s">
        <v>280</v>
      </c>
      <c r="B43" s="166"/>
      <c r="C43" s="158">
        <v>260</v>
      </c>
      <c r="D43" s="178">
        <v>0</v>
      </c>
      <c r="E43" s="163"/>
      <c r="F43" s="164">
        <f t="shared" si="0"/>
        <v>0</v>
      </c>
      <c r="G43" s="163"/>
      <c r="H43" s="165">
        <f t="shared" si="1"/>
        <v>0</v>
      </c>
    </row>
    <row r="44" spans="1:8" s="168" customFormat="1" ht="14.25" customHeight="1">
      <c r="A44" s="166" t="s">
        <v>110</v>
      </c>
      <c r="B44" s="166"/>
      <c r="C44" s="158">
        <v>290</v>
      </c>
      <c r="D44" s="178">
        <f>D64+D92</f>
        <v>16200</v>
      </c>
      <c r="E44" s="163"/>
      <c r="F44" s="164">
        <f t="shared" si="0"/>
        <v>16200</v>
      </c>
      <c r="G44" s="163"/>
      <c r="H44" s="165">
        <f t="shared" si="1"/>
        <v>16200</v>
      </c>
    </row>
    <row r="45" spans="1:8" s="168" customFormat="1" ht="14.25" customHeight="1">
      <c r="A45" s="166" t="s">
        <v>111</v>
      </c>
      <c r="B45" s="166"/>
      <c r="C45" s="158">
        <v>310</v>
      </c>
      <c r="D45" s="178">
        <f>D65+D93</f>
        <v>0</v>
      </c>
      <c r="E45" s="163"/>
      <c r="F45" s="164">
        <f t="shared" si="0"/>
        <v>0</v>
      </c>
      <c r="G45" s="163"/>
      <c r="H45" s="165">
        <f t="shared" si="1"/>
        <v>0</v>
      </c>
    </row>
    <row r="46" spans="1:8" s="168" customFormat="1" ht="14.25" customHeight="1">
      <c r="A46" s="166" t="s">
        <v>112</v>
      </c>
      <c r="B46" s="166"/>
      <c r="C46" s="158">
        <v>340</v>
      </c>
      <c r="D46" s="179">
        <f>D66+D94</f>
        <v>38500</v>
      </c>
      <c r="E46" s="179">
        <f>E66+E94</f>
        <v>0</v>
      </c>
      <c r="F46" s="164">
        <f t="shared" si="0"/>
        <v>38500</v>
      </c>
      <c r="G46" s="179">
        <f>G66+G94</f>
        <v>0</v>
      </c>
      <c r="H46" s="165">
        <f t="shared" si="1"/>
        <v>38500</v>
      </c>
    </row>
    <row r="47" spans="1:8" s="168" customFormat="1" ht="18" customHeight="1">
      <c r="A47" s="240" t="s">
        <v>338</v>
      </c>
      <c r="B47" s="240"/>
      <c r="C47" s="240"/>
      <c r="D47" s="240"/>
      <c r="E47" s="163"/>
      <c r="F47" s="161"/>
      <c r="G47" s="163"/>
      <c r="H47" s="162"/>
    </row>
    <row r="48" spans="1:8" s="168" customFormat="1" ht="12.75">
      <c r="A48" s="169" t="s">
        <v>281</v>
      </c>
      <c r="B48" s="166"/>
      <c r="C48" s="158"/>
      <c r="D48" s="170">
        <f>SUM(D49:D54)+SUM(D55:D66)</f>
        <v>8371200</v>
      </c>
      <c r="E48" s="170">
        <f>SUM(E49:E54)+SUM(E55:E66)</f>
        <v>0</v>
      </c>
      <c r="F48" s="161">
        <f t="shared" si="0"/>
        <v>8371200</v>
      </c>
      <c r="G48" s="170">
        <f>SUM(G49:G54)+SUM(G55:G66)</f>
        <v>0</v>
      </c>
      <c r="H48" s="162">
        <f t="shared" si="1"/>
        <v>8371200</v>
      </c>
    </row>
    <row r="49" spans="1:8" s="168" customFormat="1" ht="13.5" customHeight="1">
      <c r="A49" s="166" t="s">
        <v>99</v>
      </c>
      <c r="B49" s="166"/>
      <c r="C49" s="158">
        <v>211</v>
      </c>
      <c r="D49" s="178">
        <v>6376900</v>
      </c>
      <c r="E49" s="181"/>
      <c r="F49" s="164">
        <f t="shared" si="0"/>
        <v>6376900</v>
      </c>
      <c r="G49" s="181"/>
      <c r="H49" s="165">
        <f t="shared" si="1"/>
        <v>6376900</v>
      </c>
    </row>
    <row r="50" spans="1:8" s="168" customFormat="1" ht="13.5" customHeight="1">
      <c r="A50" s="166" t="s">
        <v>100</v>
      </c>
      <c r="B50" s="166"/>
      <c r="C50" s="158">
        <v>212</v>
      </c>
      <c r="D50" s="178">
        <v>0</v>
      </c>
      <c r="E50" s="181"/>
      <c r="F50" s="164">
        <f t="shared" si="0"/>
        <v>0</v>
      </c>
      <c r="G50" s="181"/>
      <c r="H50" s="165">
        <f t="shared" si="1"/>
        <v>0</v>
      </c>
    </row>
    <row r="51" spans="1:8" s="168" customFormat="1" ht="13.5" customHeight="1">
      <c r="A51" s="166" t="s">
        <v>101</v>
      </c>
      <c r="B51" s="166"/>
      <c r="C51" s="158">
        <v>213</v>
      </c>
      <c r="D51" s="178">
        <v>1925800</v>
      </c>
      <c r="E51" s="181"/>
      <c r="F51" s="164">
        <f t="shared" si="0"/>
        <v>1925800</v>
      </c>
      <c r="G51" s="181"/>
      <c r="H51" s="165">
        <f t="shared" si="1"/>
        <v>1925800</v>
      </c>
    </row>
    <row r="52" spans="1:8" s="168" customFormat="1" ht="13.5" customHeight="1">
      <c r="A52" s="166" t="s">
        <v>102</v>
      </c>
      <c r="B52" s="166"/>
      <c r="C52" s="158">
        <v>221</v>
      </c>
      <c r="D52" s="178">
        <v>25000</v>
      </c>
      <c r="E52" s="163"/>
      <c r="F52" s="164">
        <f t="shared" si="0"/>
        <v>25000</v>
      </c>
      <c r="G52" s="163"/>
      <c r="H52" s="165">
        <f t="shared" si="1"/>
        <v>25000</v>
      </c>
    </row>
    <row r="53" spans="1:8" s="168" customFormat="1" ht="13.5" customHeight="1">
      <c r="A53" s="166" t="s">
        <v>103</v>
      </c>
      <c r="B53" s="166"/>
      <c r="C53" s="158">
        <v>222</v>
      </c>
      <c r="D53" s="178">
        <v>10000</v>
      </c>
      <c r="E53" s="163"/>
      <c r="F53" s="164">
        <f t="shared" si="0"/>
        <v>10000</v>
      </c>
      <c r="G53" s="163"/>
      <c r="H53" s="165">
        <f t="shared" si="1"/>
        <v>10000</v>
      </c>
    </row>
    <row r="54" spans="1:8" s="168" customFormat="1" ht="13.5" customHeight="1">
      <c r="A54" s="166" t="s">
        <v>104</v>
      </c>
      <c r="B54" s="166"/>
      <c r="C54" s="158">
        <v>223</v>
      </c>
      <c r="D54" s="179">
        <v>0</v>
      </c>
      <c r="E54" s="163"/>
      <c r="F54" s="164">
        <f t="shared" si="0"/>
        <v>0</v>
      </c>
      <c r="G54" s="163"/>
      <c r="H54" s="165">
        <f t="shared" si="1"/>
        <v>0</v>
      </c>
    </row>
    <row r="55" spans="1:8" s="168" customFormat="1" ht="13.5" customHeight="1">
      <c r="A55" s="166" t="s">
        <v>105</v>
      </c>
      <c r="B55" s="166"/>
      <c r="C55" s="158">
        <v>224</v>
      </c>
      <c r="D55" s="178"/>
      <c r="E55" s="163"/>
      <c r="F55" s="164">
        <f t="shared" si="0"/>
        <v>0</v>
      </c>
      <c r="G55" s="163"/>
      <c r="H55" s="165">
        <f t="shared" si="1"/>
        <v>0</v>
      </c>
    </row>
    <row r="56" spans="1:8" s="168" customFormat="1" ht="13.5" customHeight="1">
      <c r="A56" s="166" t="s">
        <v>106</v>
      </c>
      <c r="B56" s="166"/>
      <c r="C56" s="158">
        <v>225</v>
      </c>
      <c r="D56" s="178">
        <v>0</v>
      </c>
      <c r="E56" s="163"/>
      <c r="F56" s="164">
        <f t="shared" si="0"/>
        <v>0</v>
      </c>
      <c r="G56" s="163"/>
      <c r="H56" s="165">
        <f t="shared" si="1"/>
        <v>0</v>
      </c>
    </row>
    <row r="57" spans="1:8" s="168" customFormat="1" ht="13.5" customHeight="1">
      <c r="A57" s="166" t="s">
        <v>107</v>
      </c>
      <c r="B57" s="166"/>
      <c r="C57" s="158">
        <v>226</v>
      </c>
      <c r="D57" s="178">
        <v>5000</v>
      </c>
      <c r="E57" s="163"/>
      <c r="F57" s="164">
        <f t="shared" si="0"/>
        <v>5000</v>
      </c>
      <c r="G57" s="163"/>
      <c r="H57" s="165">
        <f t="shared" si="1"/>
        <v>5000</v>
      </c>
    </row>
    <row r="58" spans="1:8" s="168" customFormat="1" ht="13.5" customHeight="1" hidden="1">
      <c r="A58" s="166" t="s">
        <v>279</v>
      </c>
      <c r="B58" s="166"/>
      <c r="C58" s="158">
        <v>240</v>
      </c>
      <c r="D58" s="178"/>
      <c r="E58" s="163"/>
      <c r="F58" s="164">
        <f t="shared" si="0"/>
        <v>0</v>
      </c>
      <c r="G58" s="163"/>
      <c r="H58" s="165">
        <f t="shared" si="1"/>
        <v>0</v>
      </c>
    </row>
    <row r="59" spans="1:8" s="168" customFormat="1" ht="13.5" customHeight="1" hidden="1">
      <c r="A59" s="166" t="s">
        <v>98</v>
      </c>
      <c r="B59" s="166"/>
      <c r="C59" s="158"/>
      <c r="D59" s="178"/>
      <c r="E59" s="163"/>
      <c r="F59" s="164">
        <f t="shared" si="0"/>
        <v>0</v>
      </c>
      <c r="G59" s="163"/>
      <c r="H59" s="165">
        <f t="shared" si="1"/>
        <v>0</v>
      </c>
    </row>
    <row r="60" spans="1:8" s="168" customFormat="1" ht="13.5" customHeight="1" hidden="1">
      <c r="A60" s="166" t="s">
        <v>108</v>
      </c>
      <c r="B60" s="166"/>
      <c r="C60" s="158">
        <v>241</v>
      </c>
      <c r="D60" s="178"/>
      <c r="E60" s="182"/>
      <c r="F60" s="164">
        <f t="shared" si="0"/>
        <v>0</v>
      </c>
      <c r="G60" s="182"/>
      <c r="H60" s="165">
        <f t="shared" si="1"/>
        <v>0</v>
      </c>
    </row>
    <row r="61" spans="1:8" s="168" customFormat="1" ht="13.5" customHeight="1" hidden="1">
      <c r="A61" s="166" t="s">
        <v>280</v>
      </c>
      <c r="B61" s="166"/>
      <c r="C61" s="158">
        <v>260</v>
      </c>
      <c r="D61" s="178"/>
      <c r="E61" s="163"/>
      <c r="F61" s="164">
        <f t="shared" si="0"/>
        <v>0</v>
      </c>
      <c r="G61" s="163"/>
      <c r="H61" s="165">
        <f t="shared" si="1"/>
        <v>0</v>
      </c>
    </row>
    <row r="62" spans="1:8" s="168" customFormat="1" ht="13.5" customHeight="1" hidden="1">
      <c r="A62" s="166" t="s">
        <v>98</v>
      </c>
      <c r="B62" s="166"/>
      <c r="C62" s="158"/>
      <c r="D62" s="178"/>
      <c r="E62" s="183"/>
      <c r="F62" s="164">
        <f t="shared" si="0"/>
        <v>0</v>
      </c>
      <c r="G62" s="183"/>
      <c r="H62" s="165">
        <f t="shared" si="1"/>
        <v>0</v>
      </c>
    </row>
    <row r="63" spans="1:8" s="168" customFormat="1" ht="13.5" customHeight="1" hidden="1">
      <c r="A63" s="166" t="s">
        <v>109</v>
      </c>
      <c r="B63" s="166"/>
      <c r="C63" s="158">
        <v>262</v>
      </c>
      <c r="D63" s="178"/>
      <c r="E63" s="180"/>
      <c r="F63" s="164">
        <f t="shared" si="0"/>
        <v>0</v>
      </c>
      <c r="G63" s="180"/>
      <c r="H63" s="165">
        <f t="shared" si="1"/>
        <v>0</v>
      </c>
    </row>
    <row r="64" spans="1:8" s="168" customFormat="1" ht="13.5" customHeight="1">
      <c r="A64" s="166" t="s">
        <v>110</v>
      </c>
      <c r="B64" s="166"/>
      <c r="C64" s="158">
        <v>290</v>
      </c>
      <c r="D64" s="178">
        <v>15000</v>
      </c>
      <c r="E64" s="180"/>
      <c r="F64" s="164">
        <f t="shared" si="0"/>
        <v>15000</v>
      </c>
      <c r="G64" s="180"/>
      <c r="H64" s="165">
        <f t="shared" si="1"/>
        <v>15000</v>
      </c>
    </row>
    <row r="65" spans="1:8" s="168" customFormat="1" ht="13.5" customHeight="1">
      <c r="A65" s="166" t="s">
        <v>111</v>
      </c>
      <c r="B65" s="166"/>
      <c r="C65" s="158">
        <v>310</v>
      </c>
      <c r="D65" s="178"/>
      <c r="E65" s="180"/>
      <c r="F65" s="164">
        <f t="shared" si="0"/>
        <v>0</v>
      </c>
      <c r="G65" s="180"/>
      <c r="H65" s="165">
        <f t="shared" si="1"/>
        <v>0</v>
      </c>
    </row>
    <row r="66" spans="1:8" s="168" customFormat="1" ht="13.5" customHeight="1">
      <c r="A66" s="166" t="s">
        <v>112</v>
      </c>
      <c r="B66" s="166"/>
      <c r="C66" s="158">
        <v>340</v>
      </c>
      <c r="D66" s="179">
        <f>SUM(D67:D70)</f>
        <v>13500</v>
      </c>
      <c r="E66" s="180"/>
      <c r="F66" s="164">
        <f t="shared" si="0"/>
        <v>13500</v>
      </c>
      <c r="G66" s="180"/>
      <c r="H66" s="165">
        <f t="shared" si="1"/>
        <v>13500</v>
      </c>
    </row>
    <row r="67" spans="1:8" s="168" customFormat="1" ht="13.5" customHeight="1">
      <c r="A67" s="166" t="s">
        <v>284</v>
      </c>
      <c r="B67" s="166"/>
      <c r="C67" s="158" t="s">
        <v>285</v>
      </c>
      <c r="D67" s="178"/>
      <c r="E67" s="180"/>
      <c r="F67" s="164">
        <f t="shared" si="0"/>
        <v>0</v>
      </c>
      <c r="G67" s="180"/>
      <c r="H67" s="165">
        <f t="shared" si="1"/>
        <v>0</v>
      </c>
    </row>
    <row r="68" spans="1:8" s="168" customFormat="1" ht="13.5" customHeight="1">
      <c r="A68" s="166" t="s">
        <v>286</v>
      </c>
      <c r="B68" s="166"/>
      <c r="C68" s="158" t="s">
        <v>287</v>
      </c>
      <c r="D68" s="178">
        <v>3500</v>
      </c>
      <c r="E68" s="180"/>
      <c r="F68" s="164">
        <f t="shared" si="0"/>
        <v>3500</v>
      </c>
      <c r="G68" s="180"/>
      <c r="H68" s="165">
        <f t="shared" si="1"/>
        <v>3500</v>
      </c>
    </row>
    <row r="69" spans="1:8" s="168" customFormat="1" ht="13.5" customHeight="1">
      <c r="A69" s="166" t="s">
        <v>288</v>
      </c>
      <c r="B69" s="166"/>
      <c r="C69" s="158" t="s">
        <v>289</v>
      </c>
      <c r="D69" s="178">
        <v>0</v>
      </c>
      <c r="E69" s="180"/>
      <c r="F69" s="164">
        <f t="shared" si="0"/>
        <v>0</v>
      </c>
      <c r="G69" s="180"/>
      <c r="H69" s="165">
        <f t="shared" si="1"/>
        <v>0</v>
      </c>
    </row>
    <row r="70" spans="1:8" s="168" customFormat="1" ht="13.5" customHeight="1">
      <c r="A70" s="166" t="s">
        <v>290</v>
      </c>
      <c r="B70" s="166"/>
      <c r="C70" s="158" t="s">
        <v>291</v>
      </c>
      <c r="D70" s="178">
        <v>10000</v>
      </c>
      <c r="E70" s="180"/>
      <c r="F70" s="164">
        <f t="shared" si="0"/>
        <v>10000</v>
      </c>
      <c r="G70" s="180"/>
      <c r="H70" s="165">
        <f t="shared" si="1"/>
        <v>10000</v>
      </c>
    </row>
    <row r="71" spans="1:8" s="168" customFormat="1" ht="12.75">
      <c r="A71" s="240" t="s">
        <v>339</v>
      </c>
      <c r="B71" s="240"/>
      <c r="C71" s="240"/>
      <c r="D71" s="240"/>
      <c r="E71" s="163"/>
      <c r="F71" s="161"/>
      <c r="G71" s="163"/>
      <c r="H71" s="162"/>
    </row>
    <row r="72" spans="1:8" s="168" customFormat="1" ht="12.75">
      <c r="A72" s="169" t="s">
        <v>281</v>
      </c>
      <c r="B72" s="166"/>
      <c r="C72" s="158"/>
      <c r="D72" s="170">
        <f>SUM(D73:D75)</f>
        <v>2365100</v>
      </c>
      <c r="E72" s="170">
        <f>SUM(E73:E75)+SUM(E76:E81)</f>
        <v>0</v>
      </c>
      <c r="F72" s="161">
        <f>D72+E72</f>
        <v>2365100</v>
      </c>
      <c r="G72" s="170">
        <f>SUM(G73:G75)+SUM(G76:G81)</f>
        <v>0</v>
      </c>
      <c r="H72" s="162">
        <f>F72+G72</f>
        <v>2365100</v>
      </c>
    </row>
    <row r="73" spans="1:8" s="168" customFormat="1" ht="13.5" customHeight="1">
      <c r="A73" s="166" t="s">
        <v>99</v>
      </c>
      <c r="B73" s="166"/>
      <c r="C73" s="158">
        <v>211</v>
      </c>
      <c r="D73" s="178">
        <v>1816500</v>
      </c>
      <c r="E73" s="181"/>
      <c r="F73" s="164">
        <f>D73+E73</f>
        <v>1816500</v>
      </c>
      <c r="G73" s="181"/>
      <c r="H73" s="165">
        <f>F73+G73</f>
        <v>1816500</v>
      </c>
    </row>
    <row r="74" spans="1:8" s="168" customFormat="1" ht="13.5" customHeight="1">
      <c r="A74" s="166" t="s">
        <v>100</v>
      </c>
      <c r="B74" s="166"/>
      <c r="C74" s="158">
        <v>212</v>
      </c>
      <c r="D74" s="178">
        <v>0</v>
      </c>
      <c r="E74" s="181"/>
      <c r="F74" s="164">
        <f>D74+E74</f>
        <v>0</v>
      </c>
      <c r="G74" s="181"/>
      <c r="H74" s="165">
        <f>F74+G74</f>
        <v>0</v>
      </c>
    </row>
    <row r="75" spans="1:8" s="168" customFormat="1" ht="13.5" customHeight="1">
      <c r="A75" s="166" t="s">
        <v>101</v>
      </c>
      <c r="B75" s="166"/>
      <c r="C75" s="158">
        <v>213</v>
      </c>
      <c r="D75" s="178">
        <v>548600</v>
      </c>
      <c r="E75" s="181"/>
      <c r="F75" s="164">
        <f>D75+E75</f>
        <v>548600</v>
      </c>
      <c r="G75" s="181"/>
      <c r="H75" s="165">
        <f>F75+G75</f>
        <v>548600</v>
      </c>
    </row>
    <row r="76" spans="1:8" s="168" customFormat="1" ht="13.5" customHeight="1">
      <c r="A76" s="240" t="s">
        <v>340</v>
      </c>
      <c r="B76" s="240"/>
      <c r="C76" s="240"/>
      <c r="D76" s="240"/>
      <c r="E76" s="180"/>
      <c r="F76" s="161"/>
      <c r="G76" s="180"/>
      <c r="H76" s="162"/>
    </row>
    <row r="77" spans="1:8" s="168" customFormat="1" ht="13.5" customHeight="1">
      <c r="A77" s="184" t="s">
        <v>94</v>
      </c>
      <c r="B77" s="159"/>
      <c r="C77" s="159"/>
      <c r="D77" s="183">
        <f>D78+D79+D80+D83+D84+D85+D92+D93+D94</f>
        <v>822300</v>
      </c>
      <c r="E77" s="183">
        <f>E78+E79+E80+E83+E84+E85+E92+E93+E94</f>
        <v>0</v>
      </c>
      <c r="F77" s="161">
        <f aca="true" t="shared" si="2" ref="F77:F119">D77+E77</f>
        <v>822300</v>
      </c>
      <c r="G77" s="183">
        <f>G78+G79+G80+G83+G84+G85+G92+G93+G94</f>
        <v>0</v>
      </c>
      <c r="H77" s="162">
        <f aca="true" t="shared" si="3" ref="H77:H119">F77+G77</f>
        <v>822300</v>
      </c>
    </row>
    <row r="78" spans="1:8" s="168" customFormat="1" ht="14.25" customHeight="1">
      <c r="A78" s="166" t="s">
        <v>102</v>
      </c>
      <c r="B78" s="166"/>
      <c r="C78" s="158">
        <v>221</v>
      </c>
      <c r="D78" s="178"/>
      <c r="E78" s="180"/>
      <c r="F78" s="164">
        <f t="shared" si="2"/>
        <v>0</v>
      </c>
      <c r="G78" s="180"/>
      <c r="H78" s="165">
        <f t="shared" si="3"/>
        <v>0</v>
      </c>
    </row>
    <row r="79" spans="1:8" s="168" customFormat="1" ht="14.25" customHeight="1">
      <c r="A79" s="166" t="s">
        <v>103</v>
      </c>
      <c r="B79" s="166"/>
      <c r="C79" s="158">
        <v>222</v>
      </c>
      <c r="D79" s="178"/>
      <c r="E79" s="180"/>
      <c r="F79" s="164">
        <f t="shared" si="2"/>
        <v>0</v>
      </c>
      <c r="G79" s="180"/>
      <c r="H79" s="165">
        <f t="shared" si="3"/>
        <v>0</v>
      </c>
    </row>
    <row r="80" spans="1:8" s="168" customFormat="1" ht="14.25" customHeight="1">
      <c r="A80" s="166" t="s">
        <v>104</v>
      </c>
      <c r="B80" s="166"/>
      <c r="C80" s="158">
        <v>223</v>
      </c>
      <c r="D80" s="179">
        <f>D81+D82</f>
        <v>452200</v>
      </c>
      <c r="E80" s="179">
        <f>E81+E82</f>
        <v>0</v>
      </c>
      <c r="F80" s="164">
        <f t="shared" si="2"/>
        <v>452200</v>
      </c>
      <c r="G80" s="179">
        <f>G81+G82</f>
        <v>0</v>
      </c>
      <c r="H80" s="165">
        <f t="shared" si="3"/>
        <v>452200</v>
      </c>
    </row>
    <row r="81" spans="1:8" s="168" customFormat="1" ht="14.25" customHeight="1">
      <c r="A81" s="166"/>
      <c r="B81" s="166"/>
      <c r="C81" s="158" t="s">
        <v>282</v>
      </c>
      <c r="D81" s="178">
        <v>294000</v>
      </c>
      <c r="E81" s="180"/>
      <c r="F81" s="164">
        <f t="shared" si="2"/>
        <v>294000</v>
      </c>
      <c r="G81" s="180"/>
      <c r="H81" s="165">
        <f t="shared" si="3"/>
        <v>294000</v>
      </c>
    </row>
    <row r="82" spans="1:8" s="168" customFormat="1" ht="14.25" customHeight="1">
      <c r="A82" s="166"/>
      <c r="B82" s="166"/>
      <c r="C82" s="158" t="s">
        <v>283</v>
      </c>
      <c r="D82" s="178">
        <v>158200</v>
      </c>
      <c r="E82" s="180"/>
      <c r="F82" s="164">
        <f t="shared" si="2"/>
        <v>158200</v>
      </c>
      <c r="G82" s="180"/>
      <c r="H82" s="165">
        <f t="shared" si="3"/>
        <v>158200</v>
      </c>
    </row>
    <row r="83" spans="1:8" s="168" customFormat="1" ht="14.25" customHeight="1">
      <c r="A83" s="166" t="s">
        <v>105</v>
      </c>
      <c r="B83" s="166"/>
      <c r="C83" s="158">
        <v>224</v>
      </c>
      <c r="D83" s="178"/>
      <c r="E83" s="180"/>
      <c r="F83" s="164">
        <f t="shared" si="2"/>
        <v>0</v>
      </c>
      <c r="G83" s="180"/>
      <c r="H83" s="165">
        <f t="shared" si="3"/>
        <v>0</v>
      </c>
    </row>
    <row r="84" spans="1:8" s="168" customFormat="1" ht="14.25" customHeight="1">
      <c r="A84" s="166" t="s">
        <v>106</v>
      </c>
      <c r="B84" s="166"/>
      <c r="C84" s="158">
        <v>225</v>
      </c>
      <c r="D84" s="178">
        <v>67900</v>
      </c>
      <c r="E84" s="180"/>
      <c r="F84" s="164">
        <f t="shared" si="2"/>
        <v>67900</v>
      </c>
      <c r="G84" s="180"/>
      <c r="H84" s="165">
        <f t="shared" si="3"/>
        <v>67900</v>
      </c>
    </row>
    <row r="85" spans="1:8" s="168" customFormat="1" ht="14.25" customHeight="1">
      <c r="A85" s="166" t="s">
        <v>107</v>
      </c>
      <c r="B85" s="166"/>
      <c r="C85" s="158">
        <v>226</v>
      </c>
      <c r="D85" s="178">
        <v>276000</v>
      </c>
      <c r="E85" s="180"/>
      <c r="F85" s="164">
        <f t="shared" si="2"/>
        <v>276000</v>
      </c>
      <c r="G85" s="180"/>
      <c r="H85" s="165">
        <f t="shared" si="3"/>
        <v>276000</v>
      </c>
    </row>
    <row r="86" spans="1:8" s="168" customFormat="1" ht="14.25" customHeight="1" hidden="1">
      <c r="A86" s="166" t="s">
        <v>279</v>
      </c>
      <c r="B86" s="166"/>
      <c r="C86" s="158">
        <v>240</v>
      </c>
      <c r="D86" s="178"/>
      <c r="E86" s="180"/>
      <c r="F86" s="164">
        <f t="shared" si="2"/>
        <v>0</v>
      </c>
      <c r="G86" s="180"/>
      <c r="H86" s="165">
        <f t="shared" si="3"/>
        <v>0</v>
      </c>
    </row>
    <row r="87" spans="1:8" s="168" customFormat="1" ht="14.25" customHeight="1" hidden="1">
      <c r="A87" s="166" t="s">
        <v>98</v>
      </c>
      <c r="B87" s="166"/>
      <c r="C87" s="158"/>
      <c r="D87" s="178"/>
      <c r="E87" s="180"/>
      <c r="F87" s="164">
        <f t="shared" si="2"/>
        <v>0</v>
      </c>
      <c r="G87" s="180"/>
      <c r="H87" s="165">
        <f t="shared" si="3"/>
        <v>0</v>
      </c>
    </row>
    <row r="88" spans="1:8" s="168" customFormat="1" ht="14.25" customHeight="1" hidden="1">
      <c r="A88" s="166" t="s">
        <v>108</v>
      </c>
      <c r="B88" s="166"/>
      <c r="C88" s="158">
        <v>241</v>
      </c>
      <c r="D88" s="178"/>
      <c r="E88" s="163"/>
      <c r="F88" s="164">
        <f t="shared" si="2"/>
        <v>0</v>
      </c>
      <c r="G88" s="163"/>
      <c r="H88" s="165">
        <f t="shared" si="3"/>
        <v>0</v>
      </c>
    </row>
    <row r="89" spans="1:8" s="168" customFormat="1" ht="14.25" customHeight="1" hidden="1">
      <c r="A89" s="166" t="s">
        <v>280</v>
      </c>
      <c r="B89" s="166"/>
      <c r="C89" s="158">
        <v>260</v>
      </c>
      <c r="D89" s="178"/>
      <c r="E89" s="183"/>
      <c r="F89" s="164">
        <f t="shared" si="2"/>
        <v>0</v>
      </c>
      <c r="G89" s="183"/>
      <c r="H89" s="165">
        <f t="shared" si="3"/>
        <v>0</v>
      </c>
    </row>
    <row r="90" spans="1:8" s="168" customFormat="1" ht="14.25" customHeight="1" hidden="1">
      <c r="A90" s="166" t="s">
        <v>98</v>
      </c>
      <c r="B90" s="166"/>
      <c r="C90" s="158"/>
      <c r="D90" s="178"/>
      <c r="E90" s="180"/>
      <c r="F90" s="164">
        <f t="shared" si="2"/>
        <v>0</v>
      </c>
      <c r="G90" s="180"/>
      <c r="H90" s="165">
        <f t="shared" si="3"/>
        <v>0</v>
      </c>
    </row>
    <row r="91" spans="1:8" s="168" customFormat="1" ht="14.25" customHeight="1" hidden="1">
      <c r="A91" s="166" t="s">
        <v>109</v>
      </c>
      <c r="B91" s="166"/>
      <c r="C91" s="158">
        <v>262</v>
      </c>
      <c r="D91" s="178"/>
      <c r="E91" s="180"/>
      <c r="F91" s="164">
        <f t="shared" si="2"/>
        <v>0</v>
      </c>
      <c r="G91" s="180"/>
      <c r="H91" s="165">
        <f t="shared" si="3"/>
        <v>0</v>
      </c>
    </row>
    <row r="92" spans="1:8" s="168" customFormat="1" ht="14.25" customHeight="1">
      <c r="A92" s="166" t="s">
        <v>110</v>
      </c>
      <c r="B92" s="166"/>
      <c r="C92" s="158">
        <v>290</v>
      </c>
      <c r="D92" s="178">
        <v>1200</v>
      </c>
      <c r="E92" s="180"/>
      <c r="F92" s="164">
        <f t="shared" si="2"/>
        <v>1200</v>
      </c>
      <c r="G92" s="180"/>
      <c r="H92" s="165">
        <f t="shared" si="3"/>
        <v>1200</v>
      </c>
    </row>
    <row r="93" spans="1:8" s="168" customFormat="1" ht="14.25" customHeight="1">
      <c r="A93" s="166" t="s">
        <v>111</v>
      </c>
      <c r="B93" s="166"/>
      <c r="C93" s="158">
        <v>310</v>
      </c>
      <c r="D93" s="178"/>
      <c r="E93" s="180"/>
      <c r="F93" s="164">
        <f t="shared" si="2"/>
        <v>0</v>
      </c>
      <c r="G93" s="180"/>
      <c r="H93" s="165">
        <f t="shared" si="3"/>
        <v>0</v>
      </c>
    </row>
    <row r="94" spans="1:8" s="168" customFormat="1" ht="14.25" customHeight="1">
      <c r="A94" s="166" t="s">
        <v>112</v>
      </c>
      <c r="B94" s="166"/>
      <c r="C94" s="158">
        <v>340</v>
      </c>
      <c r="D94" s="178">
        <f>SUM(D95:D98)</f>
        <v>25000</v>
      </c>
      <c r="E94" s="180"/>
      <c r="F94" s="164">
        <f t="shared" si="2"/>
        <v>25000</v>
      </c>
      <c r="G94" s="180"/>
      <c r="H94" s="165">
        <f t="shared" si="3"/>
        <v>25000</v>
      </c>
    </row>
    <row r="95" spans="1:8" s="168" customFormat="1" ht="14.25" customHeight="1">
      <c r="A95" s="166" t="s">
        <v>284</v>
      </c>
      <c r="B95" s="166"/>
      <c r="C95" s="158" t="s">
        <v>285</v>
      </c>
      <c r="D95" s="178"/>
      <c r="E95" s="180"/>
      <c r="F95" s="164">
        <f t="shared" si="2"/>
        <v>0</v>
      </c>
      <c r="G95" s="180"/>
      <c r="H95" s="165">
        <f t="shared" si="3"/>
        <v>0</v>
      </c>
    </row>
    <row r="96" spans="1:8" s="168" customFormat="1" ht="14.25" customHeight="1">
      <c r="A96" s="166" t="s">
        <v>286</v>
      </c>
      <c r="B96" s="166"/>
      <c r="C96" s="158" t="s">
        <v>287</v>
      </c>
      <c r="D96" s="178"/>
      <c r="E96" s="180"/>
      <c r="F96" s="164">
        <f t="shared" si="2"/>
        <v>0</v>
      </c>
      <c r="G96" s="180"/>
      <c r="H96" s="165">
        <f t="shared" si="3"/>
        <v>0</v>
      </c>
    </row>
    <row r="97" spans="1:8" s="168" customFormat="1" ht="14.25" customHeight="1">
      <c r="A97" s="166" t="s">
        <v>288</v>
      </c>
      <c r="B97" s="166"/>
      <c r="C97" s="158" t="s">
        <v>289</v>
      </c>
      <c r="D97" s="178">
        <v>0</v>
      </c>
      <c r="E97" s="180"/>
      <c r="F97" s="164">
        <f t="shared" si="2"/>
        <v>0</v>
      </c>
      <c r="G97" s="180"/>
      <c r="H97" s="165">
        <f t="shared" si="3"/>
        <v>0</v>
      </c>
    </row>
    <row r="98" spans="1:8" s="168" customFormat="1" ht="14.25" customHeight="1">
      <c r="A98" s="166" t="s">
        <v>290</v>
      </c>
      <c r="B98" s="166"/>
      <c r="C98" s="158" t="s">
        <v>291</v>
      </c>
      <c r="D98" s="178">
        <v>25000</v>
      </c>
      <c r="E98" s="180"/>
      <c r="F98" s="164">
        <f t="shared" si="2"/>
        <v>25000</v>
      </c>
      <c r="G98" s="180"/>
      <c r="H98" s="165">
        <f t="shared" si="3"/>
        <v>25000</v>
      </c>
    </row>
    <row r="99" spans="1:8" s="168" customFormat="1" ht="14.25" customHeight="1">
      <c r="A99" s="185" t="s">
        <v>341</v>
      </c>
      <c r="B99" s="171"/>
      <c r="C99" s="171"/>
      <c r="D99" s="183">
        <f>SUM(D100:D108)</f>
        <v>0</v>
      </c>
      <c r="E99" s="183" t="e">
        <f>SUM(E100:E108)</f>
        <v>#REF!</v>
      </c>
      <c r="F99" s="161" t="e">
        <f t="shared" si="2"/>
        <v>#REF!</v>
      </c>
      <c r="G99" s="183" t="e">
        <f>SUM(G100:G108)</f>
        <v>#REF!</v>
      </c>
      <c r="H99" s="162" t="e">
        <f t="shared" si="3"/>
        <v>#REF!</v>
      </c>
    </row>
    <row r="100" spans="1:8" s="168" customFormat="1" ht="14.25" customHeight="1">
      <c r="A100" s="173" t="s">
        <v>102</v>
      </c>
      <c r="B100" s="173"/>
      <c r="C100" s="171">
        <v>221</v>
      </c>
      <c r="D100" s="170"/>
      <c r="E100" s="180"/>
      <c r="F100" s="164">
        <f t="shared" si="2"/>
        <v>0</v>
      </c>
      <c r="G100" s="180"/>
      <c r="H100" s="165">
        <f t="shared" si="3"/>
        <v>0</v>
      </c>
    </row>
    <row r="101" spans="1:8" s="168" customFormat="1" ht="14.25" customHeight="1">
      <c r="A101" s="173" t="s">
        <v>103</v>
      </c>
      <c r="B101" s="173"/>
      <c r="C101" s="171">
        <v>222</v>
      </c>
      <c r="D101" s="174"/>
      <c r="E101" s="180"/>
      <c r="F101" s="164">
        <f t="shared" si="2"/>
        <v>0</v>
      </c>
      <c r="G101" s="180"/>
      <c r="H101" s="165">
        <f t="shared" si="3"/>
        <v>0</v>
      </c>
    </row>
    <row r="102" spans="1:8" s="168" customFormat="1" ht="14.25" customHeight="1">
      <c r="A102" s="173" t="s">
        <v>104</v>
      </c>
      <c r="B102" s="173"/>
      <c r="C102" s="171">
        <v>223</v>
      </c>
      <c r="D102" s="170"/>
      <c r="E102" s="180"/>
      <c r="F102" s="164">
        <f t="shared" si="2"/>
        <v>0</v>
      </c>
      <c r="G102" s="180"/>
      <c r="H102" s="165">
        <f t="shared" si="3"/>
        <v>0</v>
      </c>
    </row>
    <row r="103" spans="1:8" s="168" customFormat="1" ht="14.25" customHeight="1">
      <c r="A103" s="173" t="s">
        <v>105</v>
      </c>
      <c r="B103" s="173"/>
      <c r="C103" s="171">
        <v>224</v>
      </c>
      <c r="D103" s="170"/>
      <c r="E103" s="180"/>
      <c r="F103" s="164">
        <f t="shared" si="2"/>
        <v>0</v>
      </c>
      <c r="G103" s="180"/>
      <c r="H103" s="165">
        <f t="shared" si="3"/>
        <v>0</v>
      </c>
    </row>
    <row r="104" spans="1:8" s="168" customFormat="1" ht="14.25" customHeight="1">
      <c r="A104" s="173" t="s">
        <v>106</v>
      </c>
      <c r="B104" s="173"/>
      <c r="C104" s="171">
        <v>225</v>
      </c>
      <c r="D104" s="180"/>
      <c r="E104" s="180" t="e">
        <f>#REF!+#REF!+#REF!+E126+#REF!</f>
        <v>#REF!</v>
      </c>
      <c r="F104" s="164" t="e">
        <f t="shared" si="2"/>
        <v>#REF!</v>
      </c>
      <c r="G104" s="180" t="e">
        <f>#REF!+#REF!+#REF!+G126+#REF!</f>
        <v>#REF!</v>
      </c>
      <c r="H104" s="165" t="e">
        <f t="shared" si="3"/>
        <v>#REF!</v>
      </c>
    </row>
    <row r="105" spans="1:8" s="168" customFormat="1" ht="14.25" customHeight="1">
      <c r="A105" s="173" t="s">
        <v>107</v>
      </c>
      <c r="B105" s="173"/>
      <c r="C105" s="171">
        <v>226</v>
      </c>
      <c r="D105" s="180"/>
      <c r="E105" s="180" t="e">
        <f>E116+#REF!+#REF!+#REF!+E127+#REF!</f>
        <v>#REF!</v>
      </c>
      <c r="F105" s="164" t="e">
        <f t="shared" si="2"/>
        <v>#REF!</v>
      </c>
      <c r="G105" s="180" t="e">
        <f>G116+#REF!+#REF!+#REF!+G127+#REF!</f>
        <v>#REF!</v>
      </c>
      <c r="H105" s="165" t="e">
        <f t="shared" si="3"/>
        <v>#REF!</v>
      </c>
    </row>
    <row r="106" spans="1:8" s="168" customFormat="1" ht="14.25" customHeight="1">
      <c r="A106" s="166" t="s">
        <v>110</v>
      </c>
      <c r="B106" s="166"/>
      <c r="C106" s="158">
        <v>290</v>
      </c>
      <c r="D106" s="186"/>
      <c r="E106" s="180"/>
      <c r="F106" s="164">
        <f t="shared" si="2"/>
        <v>0</v>
      </c>
      <c r="G106" s="180"/>
      <c r="H106" s="165">
        <f t="shared" si="3"/>
        <v>0</v>
      </c>
    </row>
    <row r="107" spans="1:8" s="168" customFormat="1" ht="14.25" customHeight="1">
      <c r="A107" s="166" t="s">
        <v>111</v>
      </c>
      <c r="B107" s="166"/>
      <c r="C107" s="158">
        <v>310</v>
      </c>
      <c r="D107" s="186"/>
      <c r="E107" s="180"/>
      <c r="F107" s="164">
        <f t="shared" si="2"/>
        <v>0</v>
      </c>
      <c r="G107" s="180"/>
      <c r="H107" s="165">
        <f t="shared" si="3"/>
        <v>0</v>
      </c>
    </row>
    <row r="108" spans="1:8" s="168" customFormat="1" ht="14.25" customHeight="1">
      <c r="A108" s="166" t="s">
        <v>112</v>
      </c>
      <c r="B108" s="166"/>
      <c r="C108" s="158">
        <v>340</v>
      </c>
      <c r="D108" s="186"/>
      <c r="E108" s="163"/>
      <c r="F108" s="164">
        <f t="shared" si="2"/>
        <v>0</v>
      </c>
      <c r="G108" s="163"/>
      <c r="H108" s="165">
        <f t="shared" si="3"/>
        <v>0</v>
      </c>
    </row>
    <row r="109" spans="1:8" s="168" customFormat="1" ht="13.5" customHeight="1" hidden="1">
      <c r="A109" s="237" t="s">
        <v>342</v>
      </c>
      <c r="B109" s="238"/>
      <c r="C109" s="239"/>
      <c r="D109" s="167"/>
      <c r="E109" s="163"/>
      <c r="F109" s="161"/>
      <c r="G109" s="163"/>
      <c r="H109" s="162"/>
    </row>
    <row r="110" spans="1:8" s="168" customFormat="1" ht="13.5" customHeight="1" hidden="1">
      <c r="A110" s="169" t="s">
        <v>281</v>
      </c>
      <c r="B110" s="166"/>
      <c r="C110" s="158"/>
      <c r="D110" s="170">
        <f>SUM(D111:H119)</f>
        <v>0</v>
      </c>
      <c r="E110" s="187">
        <f>SUM(E111:E116)</f>
        <v>0</v>
      </c>
      <c r="F110" s="161">
        <f t="shared" si="2"/>
        <v>0</v>
      </c>
      <c r="G110" s="187">
        <f>SUM(G111:G116)</f>
        <v>0</v>
      </c>
      <c r="H110" s="162">
        <f t="shared" si="3"/>
        <v>0</v>
      </c>
    </row>
    <row r="111" spans="1:8" s="168" customFormat="1" ht="13.5" customHeight="1" hidden="1">
      <c r="A111" s="166" t="s">
        <v>102</v>
      </c>
      <c r="B111" s="166"/>
      <c r="C111" s="158">
        <v>221</v>
      </c>
      <c r="D111" s="188"/>
      <c r="E111" s="187"/>
      <c r="F111" s="164">
        <f t="shared" si="2"/>
        <v>0</v>
      </c>
      <c r="G111" s="187"/>
      <c r="H111" s="165">
        <f t="shared" si="3"/>
        <v>0</v>
      </c>
    </row>
    <row r="112" spans="1:8" s="168" customFormat="1" ht="13.5" customHeight="1" hidden="1">
      <c r="A112" s="166" t="s">
        <v>103</v>
      </c>
      <c r="B112" s="166"/>
      <c r="C112" s="158">
        <v>222</v>
      </c>
      <c r="D112" s="178"/>
      <c r="E112" s="163"/>
      <c r="F112" s="164">
        <f t="shared" si="2"/>
        <v>0</v>
      </c>
      <c r="G112" s="163"/>
      <c r="H112" s="165">
        <f t="shared" si="3"/>
        <v>0</v>
      </c>
    </row>
    <row r="113" spans="1:8" s="168" customFormat="1" ht="13.5" customHeight="1" hidden="1">
      <c r="A113" s="166" t="s">
        <v>104</v>
      </c>
      <c r="B113" s="166"/>
      <c r="C113" s="158">
        <v>223</v>
      </c>
      <c r="D113" s="179"/>
      <c r="E113" s="163"/>
      <c r="F113" s="164">
        <f t="shared" si="2"/>
        <v>0</v>
      </c>
      <c r="G113" s="163"/>
      <c r="H113" s="165">
        <f t="shared" si="3"/>
        <v>0</v>
      </c>
    </row>
    <row r="114" spans="1:8" s="168" customFormat="1" ht="13.5" customHeight="1" hidden="1">
      <c r="A114" s="166" t="s">
        <v>105</v>
      </c>
      <c r="B114" s="166"/>
      <c r="C114" s="158">
        <v>224</v>
      </c>
      <c r="D114" s="178"/>
      <c r="E114" s="163"/>
      <c r="F114" s="164">
        <f t="shared" si="2"/>
        <v>0</v>
      </c>
      <c r="G114" s="163"/>
      <c r="H114" s="165">
        <f t="shared" si="3"/>
        <v>0</v>
      </c>
    </row>
    <row r="115" spans="1:8" s="168" customFormat="1" ht="13.5" customHeight="1" hidden="1">
      <c r="A115" s="166" t="s">
        <v>106</v>
      </c>
      <c r="B115" s="166"/>
      <c r="C115" s="158">
        <v>225</v>
      </c>
      <c r="D115" s="178"/>
      <c r="E115" s="163"/>
      <c r="F115" s="164">
        <f t="shared" si="2"/>
        <v>0</v>
      </c>
      <c r="G115" s="163"/>
      <c r="H115" s="165">
        <f t="shared" si="3"/>
        <v>0</v>
      </c>
    </row>
    <row r="116" spans="1:8" s="168" customFormat="1" ht="13.5" customHeight="1" hidden="1">
      <c r="A116" s="166" t="s">
        <v>107</v>
      </c>
      <c r="B116" s="166"/>
      <c r="C116" s="158">
        <v>226</v>
      </c>
      <c r="D116" s="163"/>
      <c r="E116" s="163"/>
      <c r="F116" s="164">
        <f t="shared" si="2"/>
        <v>0</v>
      </c>
      <c r="G116" s="163"/>
      <c r="H116" s="165">
        <f t="shared" si="3"/>
        <v>0</v>
      </c>
    </row>
    <row r="117" spans="1:8" s="168" customFormat="1" ht="13.5" customHeight="1" hidden="1">
      <c r="A117" s="166" t="s">
        <v>110</v>
      </c>
      <c r="B117" s="166"/>
      <c r="C117" s="158">
        <v>290</v>
      </c>
      <c r="D117" s="163"/>
      <c r="E117" s="163"/>
      <c r="F117" s="164">
        <f t="shared" si="2"/>
        <v>0</v>
      </c>
      <c r="G117" s="163"/>
      <c r="H117" s="165">
        <f t="shared" si="3"/>
        <v>0</v>
      </c>
    </row>
    <row r="118" spans="1:8" s="168" customFormat="1" ht="13.5" customHeight="1" hidden="1">
      <c r="A118" s="166" t="s">
        <v>111</v>
      </c>
      <c r="B118" s="166"/>
      <c r="C118" s="158">
        <v>310</v>
      </c>
      <c r="D118" s="163"/>
      <c r="E118" s="163"/>
      <c r="F118" s="164">
        <f t="shared" si="2"/>
        <v>0</v>
      </c>
      <c r="G118" s="163"/>
      <c r="H118" s="165">
        <f t="shared" si="3"/>
        <v>0</v>
      </c>
    </row>
    <row r="119" spans="1:8" s="168" customFormat="1" ht="13.5" customHeight="1" hidden="1">
      <c r="A119" s="166" t="s">
        <v>292</v>
      </c>
      <c r="B119" s="166"/>
      <c r="C119" s="158">
        <v>340</v>
      </c>
      <c r="D119" s="163"/>
      <c r="E119" s="163"/>
      <c r="F119" s="164">
        <f t="shared" si="2"/>
        <v>0</v>
      </c>
      <c r="G119" s="163"/>
      <c r="H119" s="165">
        <f t="shared" si="3"/>
        <v>0</v>
      </c>
    </row>
    <row r="120" spans="1:8" s="168" customFormat="1" ht="13.5" customHeight="1" hidden="1">
      <c r="A120" s="237" t="s">
        <v>343</v>
      </c>
      <c r="B120" s="238"/>
      <c r="C120" s="238"/>
      <c r="D120" s="163"/>
      <c r="E120" s="163"/>
      <c r="F120" s="161"/>
      <c r="G120" s="163"/>
      <c r="H120" s="162"/>
    </row>
    <row r="121" spans="1:8" s="168" customFormat="1" ht="13.5" customHeight="1" hidden="1">
      <c r="A121" s="169" t="s">
        <v>281</v>
      </c>
      <c r="B121" s="166"/>
      <c r="C121" s="158"/>
      <c r="D121" s="187">
        <f>SUM(D122:D130)</f>
        <v>0</v>
      </c>
      <c r="E121" s="187">
        <f>SUM(E122:E130)</f>
        <v>0</v>
      </c>
      <c r="F121" s="161">
        <f aca="true" t="shared" si="4" ref="F121:F134">D121+E121</f>
        <v>0</v>
      </c>
      <c r="G121" s="187">
        <f>SUM(G122:G130)</f>
        <v>0</v>
      </c>
      <c r="H121" s="162">
        <f aca="true" t="shared" si="5" ref="H121:H156">F121+G121</f>
        <v>0</v>
      </c>
    </row>
    <row r="122" spans="1:8" s="168" customFormat="1" ht="13.5" customHeight="1" hidden="1">
      <c r="A122" s="166" t="s">
        <v>102</v>
      </c>
      <c r="B122" s="166"/>
      <c r="C122" s="158">
        <v>221</v>
      </c>
      <c r="D122" s="187"/>
      <c r="E122" s="187"/>
      <c r="F122" s="164">
        <f t="shared" si="4"/>
        <v>0</v>
      </c>
      <c r="G122" s="187"/>
      <c r="H122" s="165">
        <f t="shared" si="5"/>
        <v>0</v>
      </c>
    </row>
    <row r="123" spans="1:8" s="168" customFormat="1" ht="13.5" customHeight="1" hidden="1">
      <c r="A123" s="166" t="s">
        <v>103</v>
      </c>
      <c r="B123" s="166"/>
      <c r="C123" s="158">
        <v>222</v>
      </c>
      <c r="D123" s="163"/>
      <c r="E123" s="163"/>
      <c r="F123" s="164">
        <f t="shared" si="4"/>
        <v>0</v>
      </c>
      <c r="G123" s="163"/>
      <c r="H123" s="165">
        <f t="shared" si="5"/>
        <v>0</v>
      </c>
    </row>
    <row r="124" spans="1:8" s="168" customFormat="1" ht="13.5" customHeight="1" hidden="1">
      <c r="A124" s="166" t="s">
        <v>104</v>
      </c>
      <c r="B124" s="166"/>
      <c r="C124" s="158">
        <v>223</v>
      </c>
      <c r="D124" s="163"/>
      <c r="E124" s="163"/>
      <c r="F124" s="164">
        <f t="shared" si="4"/>
        <v>0</v>
      </c>
      <c r="G124" s="163"/>
      <c r="H124" s="165">
        <f t="shared" si="5"/>
        <v>0</v>
      </c>
    </row>
    <row r="125" spans="1:8" s="168" customFormat="1" ht="13.5" customHeight="1" hidden="1">
      <c r="A125" s="166" t="s">
        <v>105</v>
      </c>
      <c r="B125" s="166"/>
      <c r="C125" s="158">
        <v>224</v>
      </c>
      <c r="D125" s="163"/>
      <c r="E125" s="163"/>
      <c r="F125" s="164">
        <f t="shared" si="4"/>
        <v>0</v>
      </c>
      <c r="G125" s="163"/>
      <c r="H125" s="165">
        <f t="shared" si="5"/>
        <v>0</v>
      </c>
    </row>
    <row r="126" spans="1:8" s="168" customFormat="1" ht="13.5" customHeight="1" hidden="1">
      <c r="A126" s="166" t="s">
        <v>106</v>
      </c>
      <c r="B126" s="166"/>
      <c r="C126" s="158">
        <v>225</v>
      </c>
      <c r="D126" s="163">
        <f>4200-4200</f>
        <v>0</v>
      </c>
      <c r="E126" s="163"/>
      <c r="F126" s="164">
        <f t="shared" si="4"/>
        <v>0</v>
      </c>
      <c r="G126" s="163"/>
      <c r="H126" s="165">
        <f t="shared" si="5"/>
        <v>0</v>
      </c>
    </row>
    <row r="127" spans="1:8" s="168" customFormat="1" ht="13.5" customHeight="1" hidden="1">
      <c r="A127" s="166" t="s">
        <v>107</v>
      </c>
      <c r="B127" s="166"/>
      <c r="C127" s="158">
        <v>226</v>
      </c>
      <c r="D127" s="163"/>
      <c r="E127" s="163"/>
      <c r="F127" s="164">
        <f t="shared" si="4"/>
        <v>0</v>
      </c>
      <c r="G127" s="163"/>
      <c r="H127" s="165">
        <f t="shared" si="5"/>
        <v>0</v>
      </c>
    </row>
    <row r="128" spans="1:8" s="168" customFormat="1" ht="13.5" customHeight="1" hidden="1">
      <c r="A128" s="166" t="s">
        <v>110</v>
      </c>
      <c r="B128" s="166"/>
      <c r="C128" s="158">
        <v>290</v>
      </c>
      <c r="D128" s="189"/>
      <c r="E128" s="163"/>
      <c r="F128" s="164">
        <f t="shared" si="4"/>
        <v>0</v>
      </c>
      <c r="G128" s="163"/>
      <c r="H128" s="165">
        <f t="shared" si="5"/>
        <v>0</v>
      </c>
    </row>
    <row r="129" spans="1:8" s="168" customFormat="1" ht="13.5" customHeight="1" hidden="1">
      <c r="A129" s="166" t="s">
        <v>111</v>
      </c>
      <c r="B129" s="166"/>
      <c r="C129" s="158">
        <v>310</v>
      </c>
      <c r="D129" s="189"/>
      <c r="E129" s="163">
        <v>0</v>
      </c>
      <c r="F129" s="164">
        <f t="shared" si="4"/>
        <v>0</v>
      </c>
      <c r="G129" s="163">
        <v>0</v>
      </c>
      <c r="H129" s="165">
        <f t="shared" si="5"/>
        <v>0</v>
      </c>
    </row>
    <row r="130" spans="1:8" s="168" customFormat="1" ht="13.5" customHeight="1" hidden="1">
      <c r="A130" s="166" t="s">
        <v>112</v>
      </c>
      <c r="B130" s="166"/>
      <c r="C130" s="158">
        <v>340</v>
      </c>
      <c r="D130" s="189">
        <f>SUM(D131:D134)</f>
        <v>0</v>
      </c>
      <c r="E130" s="163">
        <f>E131</f>
        <v>0</v>
      </c>
      <c r="F130" s="164">
        <f t="shared" si="4"/>
        <v>0</v>
      </c>
      <c r="G130" s="163">
        <f>G131</f>
        <v>0</v>
      </c>
      <c r="H130" s="165">
        <f t="shared" si="5"/>
        <v>0</v>
      </c>
    </row>
    <row r="131" spans="1:8" s="168" customFormat="1" ht="13.5" customHeight="1" hidden="1">
      <c r="A131" s="190" t="s">
        <v>284</v>
      </c>
      <c r="B131" s="190"/>
      <c r="C131" s="191" t="s">
        <v>285</v>
      </c>
      <c r="D131" s="192"/>
      <c r="E131" s="193"/>
      <c r="F131" s="164">
        <f t="shared" si="4"/>
        <v>0</v>
      </c>
      <c r="G131" s="193"/>
      <c r="H131" s="165">
        <f t="shared" si="5"/>
        <v>0</v>
      </c>
    </row>
    <row r="132" spans="1:8" s="168" customFormat="1" ht="13.5" customHeight="1" hidden="1">
      <c r="A132" s="190" t="s">
        <v>286</v>
      </c>
      <c r="B132" s="190"/>
      <c r="C132" s="191" t="s">
        <v>287</v>
      </c>
      <c r="D132" s="192"/>
      <c r="E132" s="193"/>
      <c r="F132" s="164">
        <f t="shared" si="4"/>
        <v>0</v>
      </c>
      <c r="G132" s="193"/>
      <c r="H132" s="165">
        <f t="shared" si="5"/>
        <v>0</v>
      </c>
    </row>
    <row r="133" spans="1:8" s="168" customFormat="1" ht="13.5" customHeight="1" hidden="1">
      <c r="A133" s="190" t="s">
        <v>288</v>
      </c>
      <c r="B133" s="190"/>
      <c r="C133" s="191" t="s">
        <v>289</v>
      </c>
      <c r="D133" s="192">
        <v>0</v>
      </c>
      <c r="E133" s="193"/>
      <c r="F133" s="164">
        <f t="shared" si="4"/>
        <v>0</v>
      </c>
      <c r="G133" s="193"/>
      <c r="H133" s="165">
        <f t="shared" si="5"/>
        <v>0</v>
      </c>
    </row>
    <row r="134" spans="1:8" s="168" customFormat="1" ht="13.5" customHeight="1" hidden="1">
      <c r="A134" s="190" t="s">
        <v>290</v>
      </c>
      <c r="B134" s="190"/>
      <c r="C134" s="191" t="s">
        <v>291</v>
      </c>
      <c r="D134" s="194"/>
      <c r="E134" s="193"/>
      <c r="F134" s="164">
        <f t="shared" si="4"/>
        <v>0</v>
      </c>
      <c r="G134" s="193"/>
      <c r="H134" s="165">
        <f t="shared" si="5"/>
        <v>0</v>
      </c>
    </row>
    <row r="135" spans="1:8" s="168" customFormat="1" ht="15.75" customHeight="1">
      <c r="A135" s="237" t="s">
        <v>344</v>
      </c>
      <c r="B135" s="238"/>
      <c r="C135" s="238"/>
      <c r="D135" s="239"/>
      <c r="E135" s="163"/>
      <c r="F135" s="161"/>
      <c r="G135" s="163"/>
      <c r="H135" s="162"/>
    </row>
    <row r="136" spans="1:8" s="168" customFormat="1" ht="15.75" customHeight="1">
      <c r="A136" s="240" t="s">
        <v>345</v>
      </c>
      <c r="B136" s="240"/>
      <c r="C136" s="240"/>
      <c r="D136" s="240"/>
      <c r="E136" s="163"/>
      <c r="F136" s="161"/>
      <c r="G136" s="163"/>
      <c r="H136" s="162"/>
    </row>
    <row r="137" spans="1:8" s="168" customFormat="1" ht="13.5" customHeight="1">
      <c r="A137" s="169" t="s">
        <v>281</v>
      </c>
      <c r="B137" s="166"/>
      <c r="C137" s="158"/>
      <c r="D137" s="170">
        <f>SUM(D138:D143)+SUM(D146:D152)</f>
        <v>1210423</v>
      </c>
      <c r="E137" s="170">
        <f>SUM(E138:E143)+SUM(E146:E152)</f>
        <v>0</v>
      </c>
      <c r="F137" s="161">
        <f aca="true" t="shared" si="6" ref="F137:F156">D137+E137</f>
        <v>1210423</v>
      </c>
      <c r="G137" s="170">
        <f>SUM(G138:G143)+SUM(G146:G152)</f>
        <v>0</v>
      </c>
      <c r="H137" s="162">
        <f t="shared" si="5"/>
        <v>1210423</v>
      </c>
    </row>
    <row r="138" spans="1:8" s="168" customFormat="1" ht="13.5" customHeight="1">
      <c r="A138" s="166" t="s">
        <v>99</v>
      </c>
      <c r="B138" s="166"/>
      <c r="C138" s="158">
        <v>211</v>
      </c>
      <c r="D138" s="178">
        <v>680000</v>
      </c>
      <c r="E138" s="163"/>
      <c r="F138" s="164">
        <f t="shared" si="6"/>
        <v>680000</v>
      </c>
      <c r="G138" s="163"/>
      <c r="H138" s="165">
        <f t="shared" si="5"/>
        <v>680000</v>
      </c>
    </row>
    <row r="139" spans="1:8" s="168" customFormat="1" ht="13.5" customHeight="1">
      <c r="A139" s="166" t="s">
        <v>100</v>
      </c>
      <c r="B139" s="166"/>
      <c r="C139" s="158">
        <v>212</v>
      </c>
      <c r="D139" s="178">
        <v>2200</v>
      </c>
      <c r="E139" s="163"/>
      <c r="F139" s="164">
        <f t="shared" si="6"/>
        <v>2200</v>
      </c>
      <c r="G139" s="163"/>
      <c r="H139" s="165">
        <f t="shared" si="5"/>
        <v>2200</v>
      </c>
    </row>
    <row r="140" spans="1:8" s="168" customFormat="1" ht="13.5" customHeight="1">
      <c r="A140" s="166" t="s">
        <v>101</v>
      </c>
      <c r="B140" s="166"/>
      <c r="C140" s="158">
        <v>213</v>
      </c>
      <c r="D140" s="178">
        <v>205000</v>
      </c>
      <c r="E140" s="163"/>
      <c r="F140" s="164">
        <f t="shared" si="6"/>
        <v>205000</v>
      </c>
      <c r="G140" s="163"/>
      <c r="H140" s="165">
        <f t="shared" si="5"/>
        <v>205000</v>
      </c>
    </row>
    <row r="141" spans="1:8" s="168" customFormat="1" ht="13.5" customHeight="1">
      <c r="A141" s="166" t="s">
        <v>102</v>
      </c>
      <c r="B141" s="166"/>
      <c r="C141" s="158">
        <v>221</v>
      </c>
      <c r="D141" s="178">
        <v>20000</v>
      </c>
      <c r="E141" s="163"/>
      <c r="F141" s="164">
        <f t="shared" si="6"/>
        <v>20000</v>
      </c>
      <c r="G141" s="163"/>
      <c r="H141" s="165">
        <f t="shared" si="5"/>
        <v>20000</v>
      </c>
    </row>
    <row r="142" spans="1:8" s="168" customFormat="1" ht="13.5" customHeight="1">
      <c r="A142" s="166" t="s">
        <v>103</v>
      </c>
      <c r="B142" s="166"/>
      <c r="C142" s="158">
        <v>222</v>
      </c>
      <c r="D142" s="178">
        <v>100000</v>
      </c>
      <c r="E142" s="163"/>
      <c r="F142" s="164">
        <f t="shared" si="6"/>
        <v>100000</v>
      </c>
      <c r="G142" s="163"/>
      <c r="H142" s="165">
        <f t="shared" si="5"/>
        <v>100000</v>
      </c>
    </row>
    <row r="143" spans="1:8" s="168" customFormat="1" ht="13.5" customHeight="1">
      <c r="A143" s="166" t="s">
        <v>104</v>
      </c>
      <c r="B143" s="166"/>
      <c r="C143" s="158">
        <v>223</v>
      </c>
      <c r="D143" s="179">
        <f>D144+D145</f>
        <v>10000</v>
      </c>
      <c r="E143" s="163"/>
      <c r="F143" s="164">
        <f t="shared" si="6"/>
        <v>10000</v>
      </c>
      <c r="G143" s="163"/>
      <c r="H143" s="165">
        <f t="shared" si="5"/>
        <v>10000</v>
      </c>
    </row>
    <row r="144" spans="1:8" s="168" customFormat="1" ht="13.5" customHeight="1">
      <c r="A144" s="166"/>
      <c r="B144" s="166"/>
      <c r="C144" s="158" t="s">
        <v>282</v>
      </c>
      <c r="D144" s="178">
        <v>5000</v>
      </c>
      <c r="E144" s="163"/>
      <c r="F144" s="164">
        <f t="shared" si="6"/>
        <v>5000</v>
      </c>
      <c r="G144" s="163"/>
      <c r="H144" s="165">
        <f t="shared" si="5"/>
        <v>5000</v>
      </c>
    </row>
    <row r="145" spans="1:8" s="168" customFormat="1" ht="13.5" customHeight="1">
      <c r="A145" s="166"/>
      <c r="B145" s="166"/>
      <c r="C145" s="158" t="s">
        <v>283</v>
      </c>
      <c r="D145" s="178">
        <v>5000</v>
      </c>
      <c r="E145" s="163"/>
      <c r="F145" s="164">
        <f t="shared" si="6"/>
        <v>5000</v>
      </c>
      <c r="G145" s="163"/>
      <c r="H145" s="165">
        <f t="shared" si="5"/>
        <v>5000</v>
      </c>
    </row>
    <row r="146" spans="1:8" s="168" customFormat="1" ht="13.5" customHeight="1">
      <c r="A146" s="166" t="s">
        <v>105</v>
      </c>
      <c r="B146" s="166"/>
      <c r="C146" s="158">
        <v>224</v>
      </c>
      <c r="D146" s="178"/>
      <c r="E146" s="163"/>
      <c r="F146" s="164">
        <f t="shared" si="6"/>
        <v>0</v>
      </c>
      <c r="G146" s="163"/>
      <c r="H146" s="165">
        <f t="shared" si="5"/>
        <v>0</v>
      </c>
    </row>
    <row r="147" spans="1:8" s="168" customFormat="1" ht="13.5" customHeight="1">
      <c r="A147" s="166" t="s">
        <v>106</v>
      </c>
      <c r="B147" s="166"/>
      <c r="C147" s="158">
        <v>225</v>
      </c>
      <c r="D147" s="178">
        <v>14972</v>
      </c>
      <c r="E147" s="163"/>
      <c r="F147" s="164">
        <f t="shared" si="6"/>
        <v>14972</v>
      </c>
      <c r="G147" s="163"/>
      <c r="H147" s="165">
        <f t="shared" si="5"/>
        <v>14972</v>
      </c>
    </row>
    <row r="148" spans="1:8" s="168" customFormat="1" ht="13.5" customHeight="1">
      <c r="A148" s="166" t="s">
        <v>107</v>
      </c>
      <c r="B148" s="166"/>
      <c r="C148" s="158">
        <v>226</v>
      </c>
      <c r="D148" s="178">
        <v>147000</v>
      </c>
      <c r="E148" s="163"/>
      <c r="F148" s="164">
        <f t="shared" si="6"/>
        <v>147000</v>
      </c>
      <c r="G148" s="163"/>
      <c r="H148" s="165">
        <f t="shared" si="5"/>
        <v>147000</v>
      </c>
    </row>
    <row r="149" spans="1:8" s="168" customFormat="1" ht="13.5" customHeight="1">
      <c r="A149" s="166" t="s">
        <v>109</v>
      </c>
      <c r="B149" s="166"/>
      <c r="C149" s="158">
        <v>262</v>
      </c>
      <c r="D149" s="178"/>
      <c r="E149" s="163"/>
      <c r="F149" s="164">
        <f t="shared" si="6"/>
        <v>0</v>
      </c>
      <c r="G149" s="163"/>
      <c r="H149" s="165">
        <f t="shared" si="5"/>
        <v>0</v>
      </c>
    </row>
    <row r="150" spans="1:8" s="168" customFormat="1" ht="13.5" customHeight="1">
      <c r="A150" s="166" t="s">
        <v>110</v>
      </c>
      <c r="B150" s="166"/>
      <c r="C150" s="158">
        <v>290</v>
      </c>
      <c r="D150" s="178">
        <v>11360</v>
      </c>
      <c r="E150" s="163"/>
      <c r="F150" s="164">
        <f t="shared" si="6"/>
        <v>11360</v>
      </c>
      <c r="G150" s="163"/>
      <c r="H150" s="165">
        <f t="shared" si="5"/>
        <v>11360</v>
      </c>
    </row>
    <row r="151" spans="1:8" s="168" customFormat="1" ht="13.5" customHeight="1">
      <c r="A151" s="166" t="s">
        <v>111</v>
      </c>
      <c r="B151" s="166"/>
      <c r="C151" s="158">
        <v>310</v>
      </c>
      <c r="D151" s="178">
        <v>10000</v>
      </c>
      <c r="E151" s="163"/>
      <c r="F151" s="164">
        <f t="shared" si="6"/>
        <v>10000</v>
      </c>
      <c r="G151" s="163"/>
      <c r="H151" s="165">
        <f t="shared" si="5"/>
        <v>10000</v>
      </c>
    </row>
    <row r="152" spans="1:8" s="168" customFormat="1" ht="13.5" customHeight="1">
      <c r="A152" s="166" t="s">
        <v>292</v>
      </c>
      <c r="B152" s="166"/>
      <c r="C152" s="158">
        <v>340</v>
      </c>
      <c r="D152" s="179">
        <f>SUM(D153:D156)</f>
        <v>9891</v>
      </c>
      <c r="E152" s="179">
        <f>SUM(E153:E156)</f>
        <v>0</v>
      </c>
      <c r="F152" s="164">
        <f t="shared" si="6"/>
        <v>9891</v>
      </c>
      <c r="G152" s="179">
        <f>SUM(G153:G156)</f>
        <v>0</v>
      </c>
      <c r="H152" s="165">
        <f t="shared" si="5"/>
        <v>9891</v>
      </c>
    </row>
    <row r="153" spans="1:8" s="168" customFormat="1" ht="13.5" customHeight="1">
      <c r="A153" s="166" t="s">
        <v>284</v>
      </c>
      <c r="B153" s="166"/>
      <c r="C153" s="158" t="s">
        <v>285</v>
      </c>
      <c r="D153" s="178"/>
      <c r="E153" s="163"/>
      <c r="F153" s="164">
        <f t="shared" si="6"/>
        <v>0</v>
      </c>
      <c r="G153" s="163"/>
      <c r="H153" s="165">
        <f t="shared" si="5"/>
        <v>0</v>
      </c>
    </row>
    <row r="154" spans="1:8" s="168" customFormat="1" ht="13.5" customHeight="1">
      <c r="A154" s="166" t="s">
        <v>286</v>
      </c>
      <c r="B154" s="166"/>
      <c r="C154" s="158" t="s">
        <v>287</v>
      </c>
      <c r="D154" s="178">
        <v>651</v>
      </c>
      <c r="E154" s="163"/>
      <c r="F154" s="164">
        <f t="shared" si="6"/>
        <v>651</v>
      </c>
      <c r="G154" s="163"/>
      <c r="H154" s="165">
        <f t="shared" si="5"/>
        <v>651</v>
      </c>
    </row>
    <row r="155" spans="1:8" s="168" customFormat="1" ht="13.5" customHeight="1">
      <c r="A155" s="166" t="s">
        <v>288</v>
      </c>
      <c r="B155" s="166"/>
      <c r="C155" s="158" t="s">
        <v>289</v>
      </c>
      <c r="D155" s="178"/>
      <c r="E155" s="163"/>
      <c r="F155" s="164">
        <f t="shared" si="6"/>
        <v>0</v>
      </c>
      <c r="G155" s="163"/>
      <c r="H155" s="165">
        <f t="shared" si="5"/>
        <v>0</v>
      </c>
    </row>
    <row r="156" spans="1:8" s="168" customFormat="1" ht="13.5" customHeight="1">
      <c r="A156" s="166" t="s">
        <v>290</v>
      </c>
      <c r="B156" s="166"/>
      <c r="C156" s="158" t="s">
        <v>291</v>
      </c>
      <c r="D156" s="178">
        <v>9240</v>
      </c>
      <c r="E156" s="163"/>
      <c r="F156" s="164">
        <f t="shared" si="6"/>
        <v>9240</v>
      </c>
      <c r="G156" s="163"/>
      <c r="H156" s="165">
        <f t="shared" si="5"/>
        <v>9240</v>
      </c>
    </row>
    <row r="157" spans="1:4" ht="13.5" customHeight="1">
      <c r="A157" s="134"/>
      <c r="B157" s="134"/>
      <c r="C157" s="135"/>
      <c r="D157" s="136"/>
    </row>
    <row r="158" spans="1:4" ht="13.5" customHeight="1">
      <c r="A158" s="269" t="s">
        <v>379</v>
      </c>
      <c r="B158" t="s">
        <v>381</v>
      </c>
      <c r="C158" s="135"/>
      <c r="D158" s="136"/>
    </row>
    <row r="159" spans="1:4" ht="13.5" customHeight="1">
      <c r="A159" s="134"/>
      <c r="B159" s="134"/>
      <c r="C159" s="135"/>
      <c r="D159" s="136"/>
    </row>
    <row r="160" spans="1:4" ht="12.75">
      <c r="A160" s="18" t="s">
        <v>383</v>
      </c>
      <c r="B160" s="18" t="s">
        <v>382</v>
      </c>
      <c r="C160" s="19"/>
      <c r="D160" s="20"/>
    </row>
    <row r="161" spans="1:4" ht="14.25" customHeight="1">
      <c r="A161" s="18"/>
      <c r="B161" s="18"/>
      <c r="D161" s="20"/>
    </row>
    <row r="162" spans="1:4" ht="12.75">
      <c r="A162" s="1"/>
      <c r="B162" s="1"/>
      <c r="C162" s="13"/>
      <c r="D162" s="1"/>
    </row>
    <row r="163" spans="1:4" ht="12.75">
      <c r="A163" s="1"/>
      <c r="B163" s="1"/>
      <c r="C163" s="13"/>
      <c r="D163" s="1"/>
    </row>
    <row r="164" spans="1:4" ht="12.75">
      <c r="A164" s="1"/>
      <c r="B164" s="1"/>
      <c r="C164" s="13"/>
      <c r="D164" s="1"/>
    </row>
  </sheetData>
  <sheetProtection/>
  <mergeCells count="16">
    <mergeCell ref="A4:D4"/>
    <mergeCell ref="A6:A8"/>
    <mergeCell ref="C6:C8"/>
    <mergeCell ref="B6:B8"/>
    <mergeCell ref="D6:D7"/>
    <mergeCell ref="G6:G7"/>
    <mergeCell ref="H6:H7"/>
    <mergeCell ref="A109:C109"/>
    <mergeCell ref="A120:C120"/>
    <mergeCell ref="A47:D47"/>
    <mergeCell ref="A71:D71"/>
    <mergeCell ref="A76:D76"/>
    <mergeCell ref="A135:D135"/>
    <mergeCell ref="A136:D136"/>
    <mergeCell ref="E6:E7"/>
    <mergeCell ref="F6:F7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1" r:id="rId1"/>
  <rowBreaks count="1" manualBreakCount="1">
    <brk id="70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T290"/>
  <sheetViews>
    <sheetView zoomScalePageLayoutView="0" workbookViewId="0" topLeftCell="A1">
      <pane ySplit="3" topLeftCell="BM52" activePane="bottomLeft" state="frozen"/>
      <selection pane="topLeft" activeCell="A1" sqref="A1"/>
      <selection pane="bottomLeft" activeCell="Q67" sqref="Q67"/>
    </sheetView>
  </sheetViews>
  <sheetFormatPr defaultColWidth="9.00390625" defaultRowHeight="12.75"/>
  <cols>
    <col min="1" max="1" width="39.875" style="0" customWidth="1"/>
    <col min="2" max="2" width="13.25390625" style="0" customWidth="1"/>
    <col min="3" max="3" width="11.625" style="0" customWidth="1"/>
    <col min="4" max="5" width="11.75390625" style="0" customWidth="1"/>
    <col min="6" max="7" width="12.25390625" style="0" customWidth="1"/>
    <col min="8" max="8" width="0" style="0" hidden="1" customWidth="1"/>
    <col min="9" max="9" width="10.625" style="0" hidden="1" customWidth="1"/>
    <col min="10" max="13" width="0" style="0" hidden="1" customWidth="1"/>
  </cols>
  <sheetData>
    <row r="1" spans="1:9" s="39" customFormat="1" ht="12" thickBot="1">
      <c r="A1" s="39" t="s">
        <v>360</v>
      </c>
      <c r="H1" s="250"/>
      <c r="I1" s="250"/>
    </row>
    <row r="2" spans="1:7" s="84" customFormat="1" ht="55.5" thickBot="1">
      <c r="A2" s="81"/>
      <c r="B2" s="115"/>
      <c r="C2" s="246" t="s">
        <v>165</v>
      </c>
      <c r="D2" s="247"/>
      <c r="E2" s="248"/>
      <c r="F2" s="82" t="s">
        <v>167</v>
      </c>
      <c r="G2" s="83" t="s">
        <v>250</v>
      </c>
    </row>
    <row r="3" spans="1:7" s="39" customFormat="1" ht="34.5" thickBot="1">
      <c r="A3" s="40"/>
      <c r="B3" s="43" t="s">
        <v>223</v>
      </c>
      <c r="C3" s="41" t="s">
        <v>303</v>
      </c>
      <c r="D3" s="41" t="s">
        <v>304</v>
      </c>
      <c r="E3" s="41" t="s">
        <v>349</v>
      </c>
      <c r="F3" s="41" t="s">
        <v>224</v>
      </c>
      <c r="G3" s="42"/>
    </row>
    <row r="4" spans="1:7" s="44" customFormat="1" ht="12" thickBot="1">
      <c r="A4" s="116" t="s">
        <v>172</v>
      </c>
      <c r="B4" s="117">
        <f>B5+B8+B10</f>
        <v>11555000</v>
      </c>
      <c r="C4" s="117">
        <f>C5+C8+C10</f>
        <v>8302700</v>
      </c>
      <c r="D4" s="117">
        <f>D5+D8+D10</f>
        <v>2365100</v>
      </c>
      <c r="E4" s="118"/>
      <c r="F4" s="118">
        <f>F5+F8+F10</f>
        <v>887200</v>
      </c>
      <c r="G4" s="118">
        <f>G5+G8+G10</f>
        <v>0</v>
      </c>
    </row>
    <row r="5" spans="1:7" s="39" customFormat="1" ht="12" thickBot="1">
      <c r="A5" s="85" t="s">
        <v>166</v>
      </c>
      <c r="B5" s="86">
        <f>B6+B7</f>
        <v>8873400</v>
      </c>
      <c r="C5" s="86">
        <f>C6+C7</f>
        <v>6376900</v>
      </c>
      <c r="D5" s="86">
        <f>D6+D7</f>
        <v>1816500</v>
      </c>
      <c r="E5" s="106"/>
      <c r="F5" s="106">
        <v>680000</v>
      </c>
      <c r="G5" s="87"/>
    </row>
    <row r="6" spans="1:7" s="39" customFormat="1" ht="11.25">
      <c r="A6" s="119" t="s">
        <v>350</v>
      </c>
      <c r="B6" s="127">
        <f>C6+D6</f>
        <v>8193400</v>
      </c>
      <c r="C6" s="69">
        <v>6376900</v>
      </c>
      <c r="D6" s="69">
        <v>1816500</v>
      </c>
      <c r="E6" s="51"/>
      <c r="F6" s="51"/>
      <c r="G6" s="69"/>
    </row>
    <row r="7" spans="1:7" s="39" customFormat="1" ht="12" thickBot="1">
      <c r="A7" s="67" t="s">
        <v>351</v>
      </c>
      <c r="B7" s="51">
        <v>680000</v>
      </c>
      <c r="C7" s="51"/>
      <c r="D7" s="51"/>
      <c r="E7" s="51"/>
      <c r="F7" s="110">
        <v>680000</v>
      </c>
      <c r="G7" s="120"/>
    </row>
    <row r="8" spans="1:7" s="199" customFormat="1" ht="12" thickBot="1">
      <c r="A8" s="195" t="s">
        <v>169</v>
      </c>
      <c r="B8" s="196">
        <f>B9</f>
        <v>2200</v>
      </c>
      <c r="C8" s="196"/>
      <c r="D8" s="196"/>
      <c r="E8" s="197"/>
      <c r="F8" s="210">
        <f>F9</f>
        <v>2200</v>
      </c>
      <c r="G8" s="198"/>
    </row>
    <row r="9" spans="1:7" s="199" customFormat="1" ht="12" thickBot="1">
      <c r="A9" s="200" t="s">
        <v>362</v>
      </c>
      <c r="B9" s="100">
        <v>2200</v>
      </c>
      <c r="C9" s="201">
        <v>0</v>
      </c>
      <c r="D9" s="201"/>
      <c r="E9" s="201"/>
      <c r="F9" s="211">
        <v>2200</v>
      </c>
      <c r="G9" s="202"/>
    </row>
    <row r="10" spans="1:7" s="39" customFormat="1" ht="12" thickBot="1">
      <c r="A10" s="85" t="s">
        <v>225</v>
      </c>
      <c r="B10" s="88">
        <f>C10+D10+F10</f>
        <v>2679400</v>
      </c>
      <c r="C10" s="89">
        <v>1925800</v>
      </c>
      <c r="D10" s="89">
        <v>548600</v>
      </c>
      <c r="E10" s="89"/>
      <c r="F10" s="89">
        <v>205000</v>
      </c>
      <c r="G10" s="90"/>
    </row>
    <row r="11" spans="1:7" s="44" customFormat="1" ht="12" thickBot="1">
      <c r="A11" s="121" t="s">
        <v>170</v>
      </c>
      <c r="B11" s="98">
        <f>B16+B21+B25+B56+B12</f>
        <v>1115072</v>
      </c>
      <c r="C11" s="98">
        <f>C16+C21+C25+C56+C12</f>
        <v>40000</v>
      </c>
      <c r="D11" s="98">
        <f>D16+D21+D25+D56+D12</f>
        <v>0</v>
      </c>
      <c r="E11" s="111"/>
      <c r="F11" s="111">
        <f>F16+F21+F25+F56+F12</f>
        <v>291972</v>
      </c>
      <c r="G11" s="111">
        <f>G16+G21+G25+G56+G12</f>
        <v>0</v>
      </c>
    </row>
    <row r="12" spans="1:7" s="44" customFormat="1" ht="12" thickBot="1">
      <c r="A12" s="85" t="s">
        <v>171</v>
      </c>
      <c r="B12" s="86">
        <f>B13+B14+B15</f>
        <v>45000</v>
      </c>
      <c r="C12" s="86">
        <f>C13+C14+C15</f>
        <v>25000</v>
      </c>
      <c r="D12" s="86">
        <f>D13+D14+D15</f>
        <v>0</v>
      </c>
      <c r="E12" s="106"/>
      <c r="F12" s="106">
        <f>F13+F14+F15</f>
        <v>20000</v>
      </c>
      <c r="G12" s="87"/>
    </row>
    <row r="13" spans="1:7" s="39" customFormat="1" ht="11.25">
      <c r="A13" s="45" t="s">
        <v>353</v>
      </c>
      <c r="B13" s="69">
        <v>1000</v>
      </c>
      <c r="C13" s="70"/>
      <c r="D13" s="70"/>
      <c r="E13" s="70"/>
      <c r="F13" s="70">
        <v>1000</v>
      </c>
      <c r="G13" s="69"/>
    </row>
    <row r="14" spans="1:7" s="39" customFormat="1" ht="11.25">
      <c r="A14" s="213" t="s">
        <v>363</v>
      </c>
      <c r="B14" s="52">
        <v>38000</v>
      </c>
      <c r="C14" s="48">
        <v>25000</v>
      </c>
      <c r="D14" s="48"/>
      <c r="E14" s="48"/>
      <c r="F14" s="48">
        <v>13000</v>
      </c>
      <c r="G14" s="46"/>
    </row>
    <row r="15" spans="1:7" s="39" customFormat="1" ht="12" thickBot="1">
      <c r="A15" s="67" t="s">
        <v>352</v>
      </c>
      <c r="B15" s="59">
        <v>6000</v>
      </c>
      <c r="C15" s="60"/>
      <c r="D15" s="60"/>
      <c r="E15" s="60"/>
      <c r="F15" s="60">
        <v>6000</v>
      </c>
      <c r="G15" s="59"/>
    </row>
    <row r="16" spans="1:7" s="44" customFormat="1" ht="12" thickBot="1">
      <c r="A16" s="85" t="s">
        <v>173</v>
      </c>
      <c r="B16" s="86">
        <f>SUM(B17:B20)</f>
        <v>110000</v>
      </c>
      <c r="C16" s="86">
        <f>SUM(C17:C18)</f>
        <v>10000</v>
      </c>
      <c r="D16" s="86">
        <f>SUM(D17:D18)</f>
        <v>0</v>
      </c>
      <c r="E16" s="106"/>
      <c r="F16" s="106">
        <f>SUM(F17:F20)</f>
        <v>100000</v>
      </c>
      <c r="G16" s="106">
        <f>SUM(G17:G20)</f>
        <v>0</v>
      </c>
    </row>
    <row r="17" spans="1:7" s="39" customFormat="1" ht="11.25">
      <c r="A17" s="45" t="s">
        <v>371</v>
      </c>
      <c r="B17" s="69">
        <v>50000</v>
      </c>
      <c r="C17" s="70"/>
      <c r="D17" s="70"/>
      <c r="E17" s="70"/>
      <c r="F17" s="70">
        <v>50000</v>
      </c>
      <c r="G17" s="69"/>
    </row>
    <row r="18" spans="1:7" s="39" customFormat="1" ht="11.25">
      <c r="A18" s="47" t="s">
        <v>372</v>
      </c>
      <c r="B18" s="46">
        <v>10000</v>
      </c>
      <c r="C18" s="48">
        <v>10000</v>
      </c>
      <c r="D18" s="48"/>
      <c r="E18" s="48"/>
      <c r="F18" s="48"/>
      <c r="G18" s="46"/>
    </row>
    <row r="19" spans="1:7" s="39" customFormat="1" ht="11.25">
      <c r="A19" s="47" t="s">
        <v>174</v>
      </c>
      <c r="B19" s="46">
        <v>50000</v>
      </c>
      <c r="C19" s="48"/>
      <c r="D19" s="48"/>
      <c r="E19" s="48"/>
      <c r="F19" s="48">
        <v>50000</v>
      </c>
      <c r="G19" s="46"/>
    </row>
    <row r="20" spans="1:7" s="39" customFormat="1" ht="12" thickBot="1">
      <c r="A20" s="91" t="s">
        <v>232</v>
      </c>
      <c r="B20" s="92"/>
      <c r="C20" s="93"/>
      <c r="D20" s="93"/>
      <c r="E20" s="93"/>
      <c r="F20" s="93"/>
      <c r="G20" s="122"/>
    </row>
    <row r="21" spans="1:12" s="44" customFormat="1" ht="12" thickBot="1">
      <c r="A21" s="85" t="s">
        <v>175</v>
      </c>
      <c r="B21" s="86">
        <f aca="true" t="shared" si="0" ref="B21:G21">B22+B23+B24</f>
        <v>462200</v>
      </c>
      <c r="C21" s="86">
        <f t="shared" si="0"/>
        <v>0</v>
      </c>
      <c r="D21" s="86">
        <f t="shared" si="0"/>
        <v>0</v>
      </c>
      <c r="E21" s="106">
        <f t="shared" si="0"/>
        <v>452200</v>
      </c>
      <c r="F21" s="106">
        <f t="shared" si="0"/>
        <v>10000</v>
      </c>
      <c r="G21" s="106">
        <f t="shared" si="0"/>
        <v>0</v>
      </c>
      <c r="I21" s="44" t="s">
        <v>249</v>
      </c>
      <c r="J21" s="44" t="s">
        <v>240</v>
      </c>
      <c r="K21" s="44" t="s">
        <v>247</v>
      </c>
      <c r="L21" s="44" t="s">
        <v>248</v>
      </c>
    </row>
    <row r="22" spans="1:13" s="39" customFormat="1" ht="11.25">
      <c r="A22" s="212" t="s">
        <v>365</v>
      </c>
      <c r="B22" s="69">
        <f>C22+F22+D22+E22</f>
        <v>280000</v>
      </c>
      <c r="C22" s="70"/>
      <c r="D22" s="70"/>
      <c r="E22" s="209">
        <v>276000</v>
      </c>
      <c r="F22" s="209">
        <v>4000</v>
      </c>
      <c r="G22" s="69"/>
      <c r="H22" s="112" t="s">
        <v>235</v>
      </c>
      <c r="I22" s="107">
        <v>263.3</v>
      </c>
      <c r="J22" s="105">
        <v>650.06</v>
      </c>
      <c r="K22" s="105">
        <f>J22*1.12</f>
        <v>728.0672</v>
      </c>
      <c r="L22" s="105">
        <f>I22*K22</f>
        <v>191700.09376</v>
      </c>
      <c r="M22" s="251">
        <f>L22+L23</f>
        <v>196287.50175999998</v>
      </c>
    </row>
    <row r="23" spans="1:13" s="39" customFormat="1" ht="12" thickBot="1">
      <c r="A23" s="213" t="s">
        <v>366</v>
      </c>
      <c r="B23" s="69">
        <f>C23+F23+D23+E23</f>
        <v>19000</v>
      </c>
      <c r="C23" s="48"/>
      <c r="D23" s="48"/>
      <c r="E23" s="48">
        <v>18000</v>
      </c>
      <c r="F23" s="48">
        <v>1000</v>
      </c>
      <c r="G23" s="46"/>
      <c r="H23" s="113" t="s">
        <v>236</v>
      </c>
      <c r="I23" s="108">
        <v>18</v>
      </c>
      <c r="J23" s="59">
        <v>227.55</v>
      </c>
      <c r="K23" s="59">
        <f>J23*1.12</f>
        <v>254.85600000000002</v>
      </c>
      <c r="L23" s="59">
        <f>I23*K23</f>
        <v>4587.408</v>
      </c>
      <c r="M23" s="252"/>
    </row>
    <row r="24" spans="1:13" s="39" customFormat="1" ht="12" thickBot="1">
      <c r="A24" s="214" t="s">
        <v>364</v>
      </c>
      <c r="B24" s="69">
        <f>C24+F24+D24+E24</f>
        <v>163200</v>
      </c>
      <c r="C24" s="60"/>
      <c r="D24" s="60"/>
      <c r="E24" s="208">
        <v>158200</v>
      </c>
      <c r="F24" s="208">
        <v>5000</v>
      </c>
      <c r="G24" s="59"/>
      <c r="H24" s="112" t="s">
        <v>237</v>
      </c>
      <c r="I24" s="107">
        <v>444</v>
      </c>
      <c r="J24" s="105">
        <f>10.28*1.18</f>
        <v>12.130399999999998</v>
      </c>
      <c r="K24" s="105">
        <f>J24*1.12</f>
        <v>13.586048</v>
      </c>
      <c r="L24" s="105">
        <f>I24*K24</f>
        <v>6032.205312</v>
      </c>
      <c r="M24" s="251">
        <f>L24+L25</f>
        <v>16672.90912</v>
      </c>
    </row>
    <row r="25" spans="1:13" s="44" customFormat="1" ht="12" thickBot="1">
      <c r="A25" s="85" t="s">
        <v>176</v>
      </c>
      <c r="B25" s="86">
        <f>SUM(B27:B55)</f>
        <v>82872</v>
      </c>
      <c r="C25" s="86">
        <f>SUM(C26:C55)</f>
        <v>0</v>
      </c>
      <c r="D25" s="86">
        <f>SUM(D26:D55)</f>
        <v>0</v>
      </c>
      <c r="E25" s="86">
        <f>SUM(E26:E55)</f>
        <v>67900</v>
      </c>
      <c r="F25" s="86">
        <f>SUM(F26:F55)</f>
        <v>14972</v>
      </c>
      <c r="G25" s="87">
        <f>SUM(G27:G53)</f>
        <v>0</v>
      </c>
      <c r="H25" s="113" t="s">
        <v>238</v>
      </c>
      <c r="I25" s="108">
        <v>761</v>
      </c>
      <c r="J25" s="59">
        <f>10.58*1.18</f>
        <v>12.484399999999999</v>
      </c>
      <c r="K25" s="59">
        <f>J25*1.12</f>
        <v>13.982528</v>
      </c>
      <c r="L25" s="59">
        <f>I25*K25</f>
        <v>10640.703808</v>
      </c>
      <c r="M25" s="252"/>
    </row>
    <row r="26" spans="1:17" s="44" customFormat="1" ht="12" thickBot="1">
      <c r="A26" s="126" t="s">
        <v>266</v>
      </c>
      <c r="B26" s="95"/>
      <c r="C26" s="96"/>
      <c r="D26" s="96"/>
      <c r="E26" s="96"/>
      <c r="F26" s="96"/>
      <c r="G26" s="96"/>
      <c r="H26" s="114" t="s">
        <v>239</v>
      </c>
      <c r="I26" s="109">
        <v>46.8</v>
      </c>
      <c r="J26" s="88">
        <v>4.94</v>
      </c>
      <c r="K26" s="88">
        <f>J26*1.12</f>
        <v>5.532800000000001</v>
      </c>
      <c r="L26" s="88">
        <f>I26*K26*1000</f>
        <v>258935.04</v>
      </c>
      <c r="M26" s="87">
        <f>L26</f>
        <v>258935.04</v>
      </c>
      <c r="O26" s="44">
        <v>67900</v>
      </c>
      <c r="Q26" s="44">
        <v>14972</v>
      </c>
    </row>
    <row r="27" spans="1:18" s="39" customFormat="1" ht="11.25">
      <c r="A27" s="45" t="s">
        <v>370</v>
      </c>
      <c r="B27" s="69">
        <v>6000.48</v>
      </c>
      <c r="C27" s="70"/>
      <c r="D27" s="70"/>
      <c r="E27" s="70">
        <v>6000.48</v>
      </c>
      <c r="F27" s="70"/>
      <c r="G27" s="69"/>
      <c r="R27" s="39">
        <v>492.06</v>
      </c>
    </row>
    <row r="28" spans="1:7" s="39" customFormat="1" ht="22.5">
      <c r="A28" s="56" t="s">
        <v>374</v>
      </c>
      <c r="B28" s="222"/>
      <c r="C28" s="223" t="s">
        <v>373</v>
      </c>
      <c r="D28" s="223" t="s">
        <v>373</v>
      </c>
      <c r="E28" s="223" t="s">
        <v>373</v>
      </c>
      <c r="F28" s="224"/>
      <c r="G28" s="222" t="s">
        <v>373</v>
      </c>
    </row>
    <row r="29" spans="1:18" s="39" customFormat="1" ht="22.5">
      <c r="A29" s="57" t="s">
        <v>369</v>
      </c>
      <c r="B29" s="215">
        <v>52871.52</v>
      </c>
      <c r="C29" s="48"/>
      <c r="D29" s="48"/>
      <c r="E29" s="48">
        <v>37899.52</v>
      </c>
      <c r="F29" s="153">
        <v>14972</v>
      </c>
      <c r="G29" s="46"/>
      <c r="O29" s="249" t="s">
        <v>368</v>
      </c>
      <c r="P29" s="249"/>
      <c r="Q29" s="39">
        <v>1349.76</v>
      </c>
      <c r="R29" s="39">
        <v>5374.58</v>
      </c>
    </row>
    <row r="30" spans="1:7" s="39" customFormat="1" ht="11.25">
      <c r="A30" s="58" t="s">
        <v>296</v>
      </c>
      <c r="B30" s="59"/>
      <c r="C30" s="60"/>
      <c r="D30" s="60"/>
      <c r="E30" s="60"/>
      <c r="F30" s="151"/>
      <c r="G30" s="46"/>
    </row>
    <row r="31" spans="1:7" s="39" customFormat="1" ht="22.5">
      <c r="A31" s="144" t="s">
        <v>295</v>
      </c>
      <c r="B31" s="120"/>
      <c r="C31" s="110"/>
      <c r="D31" s="110"/>
      <c r="E31" s="110"/>
      <c r="F31" s="110"/>
      <c r="G31" s="46"/>
    </row>
    <row r="32" spans="1:7" s="39" customFormat="1" ht="22.5">
      <c r="A32" s="62" t="s">
        <v>252</v>
      </c>
      <c r="B32" s="52"/>
      <c r="C32" s="52"/>
      <c r="D32" s="52"/>
      <c r="E32" s="63"/>
      <c r="F32" s="63"/>
      <c r="G32" s="46"/>
    </row>
    <row r="33" spans="1:7" s="39" customFormat="1" ht="11.25">
      <c r="A33" s="145" t="s">
        <v>251</v>
      </c>
      <c r="B33" s="146">
        <v>24000</v>
      </c>
      <c r="C33" s="147"/>
      <c r="D33" s="147"/>
      <c r="E33" s="147">
        <v>24000</v>
      </c>
      <c r="F33" s="46"/>
      <c r="G33" s="146"/>
    </row>
    <row r="34" spans="1:7" s="39" customFormat="1" ht="22.5">
      <c r="A34" s="62" t="s">
        <v>253</v>
      </c>
      <c r="B34" s="52"/>
      <c r="C34" s="52"/>
      <c r="D34" s="52"/>
      <c r="E34" s="155"/>
      <c r="F34" s="155"/>
      <c r="G34" s="46"/>
    </row>
    <row r="35" spans="1:7" s="39" customFormat="1" ht="11.25">
      <c r="A35" s="62" t="s">
        <v>254</v>
      </c>
      <c r="B35" s="52"/>
      <c r="C35" s="52"/>
      <c r="D35" s="52"/>
      <c r="E35" s="63"/>
      <c r="F35" s="63"/>
      <c r="G35" s="46"/>
    </row>
    <row r="36" spans="1:7" s="39" customFormat="1" ht="14.25" customHeight="1">
      <c r="A36" s="62" t="s">
        <v>182</v>
      </c>
      <c r="B36" s="52"/>
      <c r="C36" s="52"/>
      <c r="D36" s="52"/>
      <c r="E36" s="63"/>
      <c r="F36" s="152"/>
      <c r="G36" s="46"/>
    </row>
    <row r="37" spans="1:7" s="39" customFormat="1" ht="11.25">
      <c r="A37" s="47" t="s">
        <v>309</v>
      </c>
      <c r="B37" s="46"/>
      <c r="C37" s="46"/>
      <c r="D37" s="46"/>
      <c r="E37" s="48"/>
      <c r="F37" s="48"/>
      <c r="G37" s="46"/>
    </row>
    <row r="38" spans="1:7" s="39" customFormat="1" ht="11.25">
      <c r="A38" s="148" t="s">
        <v>180</v>
      </c>
      <c r="B38" s="52"/>
      <c r="C38" s="52"/>
      <c r="D38" s="52"/>
      <c r="E38" s="63"/>
      <c r="F38" s="48"/>
      <c r="G38" s="46"/>
    </row>
    <row r="39" spans="1:7" s="39" customFormat="1" ht="11.25">
      <c r="A39" s="47" t="s">
        <v>233</v>
      </c>
      <c r="B39" s="46"/>
      <c r="C39" s="46"/>
      <c r="D39" s="46"/>
      <c r="E39" s="48"/>
      <c r="F39" s="48"/>
      <c r="G39" s="46"/>
    </row>
    <row r="40" spans="1:7" s="39" customFormat="1" ht="11.25">
      <c r="A40" s="56" t="s">
        <v>255</v>
      </c>
      <c r="B40" s="46"/>
      <c r="C40" s="46"/>
      <c r="D40" s="46"/>
      <c r="E40" s="48"/>
      <c r="F40" s="48"/>
      <c r="G40" s="46"/>
    </row>
    <row r="41" spans="1:7" s="39" customFormat="1" ht="22.5">
      <c r="A41" s="57" t="s">
        <v>293</v>
      </c>
      <c r="B41" s="46"/>
      <c r="C41" s="46"/>
      <c r="D41" s="46"/>
      <c r="E41" s="48"/>
      <c r="F41" s="48"/>
      <c r="G41" s="46"/>
    </row>
    <row r="42" spans="1:16" s="39" customFormat="1" ht="22.5">
      <c r="A42" s="57" t="s">
        <v>310</v>
      </c>
      <c r="B42" s="143"/>
      <c r="C42" s="46"/>
      <c r="D42" s="46"/>
      <c r="E42" s="48"/>
      <c r="F42" s="48"/>
      <c r="G42" s="46"/>
      <c r="P42" s="39">
        <v>41350</v>
      </c>
    </row>
    <row r="43" spans="1:7" s="39" customFormat="1" ht="11.25">
      <c r="A43" s="57" t="s">
        <v>181</v>
      </c>
      <c r="B43" s="46"/>
      <c r="C43" s="46"/>
      <c r="D43" s="46"/>
      <c r="E43" s="48"/>
      <c r="F43" s="48"/>
      <c r="G43" s="46"/>
    </row>
    <row r="44" spans="1:7" s="39" customFormat="1" ht="11.25">
      <c r="A44" s="57" t="s">
        <v>184</v>
      </c>
      <c r="B44" s="46"/>
      <c r="C44" s="46"/>
      <c r="D44" s="46"/>
      <c r="E44" s="48"/>
      <c r="F44" s="48"/>
      <c r="G44" s="46"/>
    </row>
    <row r="45" spans="1:15" s="39" customFormat="1" ht="22.5">
      <c r="A45" s="57" t="s">
        <v>311</v>
      </c>
      <c r="B45" s="46"/>
      <c r="C45" s="46"/>
      <c r="D45" s="46"/>
      <c r="E45" s="48"/>
      <c r="F45" s="153"/>
      <c r="G45" s="46"/>
      <c r="O45" s="39">
        <v>250000</v>
      </c>
    </row>
    <row r="46" spans="1:7" s="39" customFormat="1" ht="11.25">
      <c r="A46" s="57" t="s">
        <v>215</v>
      </c>
      <c r="B46" s="46"/>
      <c r="C46" s="46"/>
      <c r="D46" s="46"/>
      <c r="E46" s="48"/>
      <c r="F46" s="48"/>
      <c r="G46" s="46"/>
    </row>
    <row r="47" spans="1:7" s="39" customFormat="1" ht="11.25">
      <c r="A47" s="57" t="s">
        <v>261</v>
      </c>
      <c r="B47" s="46"/>
      <c r="C47" s="46"/>
      <c r="D47" s="46"/>
      <c r="E47" s="48"/>
      <c r="F47" s="150"/>
      <c r="G47" s="46"/>
    </row>
    <row r="48" spans="1:7" s="39" customFormat="1" ht="11.25">
      <c r="A48" s="57" t="s">
        <v>183</v>
      </c>
      <c r="B48" s="46"/>
      <c r="C48" s="46"/>
      <c r="D48" s="46"/>
      <c r="E48" s="48"/>
      <c r="F48" s="150"/>
      <c r="G48" s="46"/>
    </row>
    <row r="49" spans="1:7" s="39" customFormat="1" ht="11.25">
      <c r="A49" s="47" t="s">
        <v>177</v>
      </c>
      <c r="B49" s="46"/>
      <c r="C49" s="48"/>
      <c r="D49" s="48"/>
      <c r="E49" s="48"/>
      <c r="F49" s="48"/>
      <c r="G49" s="46"/>
    </row>
    <row r="50" spans="1:7" s="39" customFormat="1" ht="11.25">
      <c r="A50" s="47" t="s">
        <v>178</v>
      </c>
      <c r="B50" s="46"/>
      <c r="C50" s="48"/>
      <c r="D50" s="48"/>
      <c r="E50" s="48"/>
      <c r="F50" s="48"/>
      <c r="G50" s="46"/>
    </row>
    <row r="51" spans="1:7" s="39" customFormat="1" ht="11.25">
      <c r="A51" s="53" t="s">
        <v>179</v>
      </c>
      <c r="B51" s="54"/>
      <c r="C51" s="55"/>
      <c r="D51" s="55"/>
      <c r="E51" s="55"/>
      <c r="F51" s="55"/>
      <c r="G51" s="54"/>
    </row>
    <row r="52" spans="1:7" s="39" customFormat="1" ht="11.25">
      <c r="A52" s="57" t="s">
        <v>186</v>
      </c>
      <c r="B52" s="46"/>
      <c r="C52" s="46"/>
      <c r="D52" s="46"/>
      <c r="E52" s="48"/>
      <c r="F52" s="48"/>
      <c r="G52" s="46"/>
    </row>
    <row r="53" spans="1:7" s="39" customFormat="1" ht="11.25">
      <c r="A53" s="57" t="s">
        <v>187</v>
      </c>
      <c r="B53" s="46"/>
      <c r="C53" s="46"/>
      <c r="D53" s="46"/>
      <c r="E53" s="46"/>
      <c r="F53" s="46"/>
      <c r="G53" s="59"/>
    </row>
    <row r="54" spans="1:7" s="64" customFormat="1" ht="11.25">
      <c r="A54" s="123" t="s">
        <v>257</v>
      </c>
      <c r="B54" s="124"/>
      <c r="C54" s="125"/>
      <c r="D54" s="125"/>
      <c r="E54" s="125"/>
      <c r="F54" s="125"/>
      <c r="G54" s="52"/>
    </row>
    <row r="55" spans="1:7" s="39" customFormat="1" ht="23.25" thickBot="1">
      <c r="A55" s="57" t="s">
        <v>185</v>
      </c>
      <c r="B55" s="46"/>
      <c r="C55" s="46"/>
      <c r="D55" s="46"/>
      <c r="E55" s="48"/>
      <c r="F55" s="48"/>
      <c r="G55" s="46"/>
    </row>
    <row r="56" spans="1:20" s="44" customFormat="1" ht="12" thickBot="1">
      <c r="A56" s="94" t="s">
        <v>199</v>
      </c>
      <c r="B56" s="86">
        <f aca="true" t="shared" si="1" ref="B56:G56">SUM(B57:B80)</f>
        <v>415000</v>
      </c>
      <c r="C56" s="86">
        <f t="shared" si="1"/>
        <v>5000</v>
      </c>
      <c r="D56" s="86">
        <f t="shared" si="1"/>
        <v>0</v>
      </c>
      <c r="E56" s="219">
        <f>SUM(E57:E81)</f>
        <v>276000</v>
      </c>
      <c r="F56" s="86">
        <f>SUM(F57:F80)</f>
        <v>147000</v>
      </c>
      <c r="G56" s="86">
        <f t="shared" si="1"/>
        <v>0</v>
      </c>
      <c r="N56" s="44">
        <v>5000</v>
      </c>
      <c r="O56" s="44">
        <v>276000</v>
      </c>
      <c r="Q56" s="44">
        <v>147000</v>
      </c>
      <c r="T56" s="225" t="s">
        <v>375</v>
      </c>
    </row>
    <row r="57" spans="1:7" s="44" customFormat="1" ht="11.25">
      <c r="A57" s="102" t="s">
        <v>263</v>
      </c>
      <c r="B57" s="103"/>
      <c r="C57" s="104"/>
      <c r="D57" s="104"/>
      <c r="E57" s="104"/>
      <c r="F57" s="104"/>
      <c r="G57" s="103"/>
    </row>
    <row r="58" spans="1:7" s="39" customFormat="1" ht="11.25">
      <c r="A58" s="216" t="s">
        <v>367</v>
      </c>
      <c r="B58" s="217">
        <v>135120</v>
      </c>
      <c r="C58" s="218"/>
      <c r="D58" s="218"/>
      <c r="E58" s="218">
        <v>135100</v>
      </c>
      <c r="F58" s="46">
        <v>20</v>
      </c>
      <c r="G58" s="149"/>
    </row>
    <row r="59" spans="1:7" s="64" customFormat="1" ht="11.25">
      <c r="A59" s="123" t="s">
        <v>259</v>
      </c>
      <c r="B59" s="124">
        <v>77000</v>
      </c>
      <c r="C59" s="125"/>
      <c r="D59" s="125"/>
      <c r="E59" s="139">
        <v>77000</v>
      </c>
      <c r="F59" s="125"/>
      <c r="G59" s="52"/>
    </row>
    <row r="60" spans="1:7" s="64" customFormat="1" ht="11.25">
      <c r="A60" s="123" t="s">
        <v>294</v>
      </c>
      <c r="B60" s="124">
        <v>5000</v>
      </c>
      <c r="C60" s="125">
        <v>5000</v>
      </c>
      <c r="D60" s="125"/>
      <c r="E60" s="125"/>
      <c r="F60" s="125"/>
      <c r="G60" s="52"/>
    </row>
    <row r="61" spans="1:7" s="64" customFormat="1" ht="22.5">
      <c r="A61" s="123" t="s">
        <v>258</v>
      </c>
      <c r="B61" s="124"/>
      <c r="C61" s="125"/>
      <c r="D61" s="125"/>
      <c r="E61" s="125"/>
      <c r="F61" s="125"/>
      <c r="G61" s="52"/>
    </row>
    <row r="62" spans="1:7" s="64" customFormat="1" ht="11.25">
      <c r="A62" s="123" t="s">
        <v>260</v>
      </c>
      <c r="B62" s="124"/>
      <c r="C62" s="125"/>
      <c r="D62" s="125"/>
      <c r="E62" s="125"/>
      <c r="F62" s="125"/>
      <c r="G62" s="52"/>
    </row>
    <row r="63" spans="1:7" s="39" customFormat="1" ht="22.5">
      <c r="A63" s="68" t="s">
        <v>188</v>
      </c>
      <c r="B63" s="69">
        <v>59380</v>
      </c>
      <c r="C63" s="70"/>
      <c r="D63" s="70"/>
      <c r="E63" s="70"/>
      <c r="F63" s="70">
        <v>59380</v>
      </c>
      <c r="G63" s="46"/>
    </row>
    <row r="64" spans="1:7" s="39" customFormat="1" ht="11.25">
      <c r="A64" s="68" t="s">
        <v>256</v>
      </c>
      <c r="B64" s="69"/>
      <c r="C64" s="70"/>
      <c r="D64" s="70"/>
      <c r="E64" s="70"/>
      <c r="F64" s="70"/>
      <c r="G64" s="46"/>
    </row>
    <row r="65" spans="1:7" s="39" customFormat="1" ht="11.25">
      <c r="A65" s="57" t="s">
        <v>226</v>
      </c>
      <c r="B65" s="46">
        <v>1500</v>
      </c>
      <c r="C65" s="48"/>
      <c r="D65" s="48"/>
      <c r="E65" s="48"/>
      <c r="F65" s="48">
        <v>1500</v>
      </c>
      <c r="G65" s="46"/>
    </row>
    <row r="66" spans="1:17" s="39" customFormat="1" ht="22.5">
      <c r="A66" s="62" t="s">
        <v>227</v>
      </c>
      <c r="B66" s="52">
        <v>47900</v>
      </c>
      <c r="C66" s="63"/>
      <c r="D66" s="63"/>
      <c r="E66" s="101">
        <v>47300</v>
      </c>
      <c r="F66" s="63">
        <v>600</v>
      </c>
      <c r="G66" s="52"/>
      <c r="Q66" s="39" t="s">
        <v>378</v>
      </c>
    </row>
    <row r="67" spans="1:7" s="39" customFormat="1" ht="22.5">
      <c r="A67" s="62" t="s">
        <v>262</v>
      </c>
      <c r="B67" s="52"/>
      <c r="C67" s="63"/>
      <c r="D67" s="63"/>
      <c r="E67" s="63"/>
      <c r="F67" s="63"/>
      <c r="G67" s="52"/>
    </row>
    <row r="68" spans="1:7" s="64" customFormat="1" ht="22.5">
      <c r="A68" s="62" t="s">
        <v>361</v>
      </c>
      <c r="B68" s="52">
        <v>74500</v>
      </c>
      <c r="C68" s="63"/>
      <c r="D68" s="63"/>
      <c r="E68" s="63"/>
      <c r="F68" s="63">
        <v>74500</v>
      </c>
      <c r="G68" s="52"/>
    </row>
    <row r="69" spans="1:7" s="39" customFormat="1" ht="11.25">
      <c r="A69" s="62" t="s">
        <v>189</v>
      </c>
      <c r="B69" s="52"/>
      <c r="C69" s="63"/>
      <c r="D69" s="63"/>
      <c r="E69" s="63"/>
      <c r="F69" s="63"/>
      <c r="G69" s="52"/>
    </row>
    <row r="70" spans="1:7" s="39" customFormat="1" ht="22.5">
      <c r="A70" s="57" t="s">
        <v>297</v>
      </c>
      <c r="B70" s="46"/>
      <c r="C70" s="48"/>
      <c r="D70" s="48"/>
      <c r="E70" s="48"/>
      <c r="F70" s="153"/>
      <c r="G70" s="46"/>
    </row>
    <row r="71" spans="1:7" s="39" customFormat="1" ht="11.25">
      <c r="A71" s="57" t="s">
        <v>234</v>
      </c>
      <c r="B71" s="46"/>
      <c r="C71" s="48"/>
      <c r="D71" s="48"/>
      <c r="E71" s="48"/>
      <c r="F71" s="48"/>
      <c r="G71" s="46"/>
    </row>
    <row r="72" spans="1:7" s="39" customFormat="1" ht="11.25">
      <c r="A72" s="57" t="s">
        <v>190</v>
      </c>
      <c r="B72" s="46"/>
      <c r="C72" s="48"/>
      <c r="D72" s="48"/>
      <c r="E72" s="48"/>
      <c r="F72" s="48"/>
      <c r="G72" s="46"/>
    </row>
    <row r="73" spans="1:7" s="39" customFormat="1" ht="11.25">
      <c r="A73" s="57" t="s">
        <v>191</v>
      </c>
      <c r="B73" s="46"/>
      <c r="C73" s="48"/>
      <c r="D73" s="48"/>
      <c r="E73" s="48"/>
      <c r="F73" s="48"/>
      <c r="G73" s="46"/>
    </row>
    <row r="74" spans="1:7" s="39" customFormat="1" ht="11.25">
      <c r="A74" s="65" t="s">
        <v>192</v>
      </c>
      <c r="B74" s="46"/>
      <c r="C74" s="48"/>
      <c r="D74" s="48"/>
      <c r="E74" s="48"/>
      <c r="F74" s="48"/>
      <c r="G74" s="46"/>
    </row>
    <row r="75" spans="1:7" s="39" customFormat="1" ht="11.25">
      <c r="A75" s="65" t="s">
        <v>193</v>
      </c>
      <c r="B75" s="46"/>
      <c r="C75" s="48"/>
      <c r="D75" s="48"/>
      <c r="E75" s="48"/>
      <c r="F75" s="48"/>
      <c r="G75" s="46"/>
    </row>
    <row r="76" spans="1:7" s="39" customFormat="1" ht="11.25">
      <c r="A76" s="66" t="s">
        <v>194</v>
      </c>
      <c r="B76" s="46"/>
      <c r="C76" s="48"/>
      <c r="D76" s="48"/>
      <c r="E76" s="48"/>
      <c r="F76" s="48"/>
      <c r="G76" s="46"/>
    </row>
    <row r="77" spans="1:7" s="39" customFormat="1" ht="22.5">
      <c r="A77" s="57" t="s">
        <v>298</v>
      </c>
      <c r="B77" s="46">
        <v>3600</v>
      </c>
      <c r="C77" s="48"/>
      <c r="D77" s="48"/>
      <c r="E77" s="101">
        <v>3600</v>
      </c>
      <c r="F77" s="48"/>
      <c r="G77" s="46"/>
    </row>
    <row r="78" spans="1:7" s="39" customFormat="1" ht="11.25">
      <c r="A78" s="57" t="s">
        <v>195</v>
      </c>
      <c r="B78" s="46"/>
      <c r="C78" s="48"/>
      <c r="D78" s="48"/>
      <c r="E78" s="48"/>
      <c r="F78" s="48"/>
      <c r="G78" s="46"/>
    </row>
    <row r="79" spans="1:7" s="39" customFormat="1" ht="11.25">
      <c r="A79" s="57" t="s">
        <v>299</v>
      </c>
      <c r="B79" s="46">
        <v>8000</v>
      </c>
      <c r="C79" s="48"/>
      <c r="D79" s="48"/>
      <c r="E79" s="48"/>
      <c r="F79" s="101">
        <v>8000</v>
      </c>
      <c r="G79" s="46"/>
    </row>
    <row r="80" spans="1:7" s="39" customFormat="1" ht="11.25">
      <c r="A80" s="140" t="s">
        <v>196</v>
      </c>
      <c r="B80" s="59">
        <v>3000</v>
      </c>
      <c r="C80" s="59"/>
      <c r="D80" s="59"/>
      <c r="E80" s="60"/>
      <c r="F80" s="203">
        <v>3000</v>
      </c>
      <c r="G80" s="59"/>
    </row>
    <row r="81" spans="1:7" s="39" customFormat="1" ht="12" thickBot="1">
      <c r="A81" s="226" t="s">
        <v>376</v>
      </c>
      <c r="B81" s="207">
        <v>13000</v>
      </c>
      <c r="C81" s="207"/>
      <c r="D81" s="207"/>
      <c r="E81" s="227">
        <v>13000</v>
      </c>
      <c r="F81" s="93"/>
      <c r="G81" s="207"/>
    </row>
    <row r="82" spans="1:18" s="39" customFormat="1" ht="12" thickBot="1">
      <c r="A82" s="97" t="s">
        <v>197</v>
      </c>
      <c r="B82" s="98">
        <f aca="true" t="shared" si="2" ref="B82:G82">SUM(B83:B85)</f>
        <v>27560</v>
      </c>
      <c r="C82" s="98">
        <f t="shared" si="2"/>
        <v>15000</v>
      </c>
      <c r="D82" s="98">
        <f t="shared" si="2"/>
        <v>0</v>
      </c>
      <c r="E82" s="98">
        <f t="shared" si="2"/>
        <v>1200</v>
      </c>
      <c r="F82" s="98">
        <f t="shared" si="2"/>
        <v>11360</v>
      </c>
      <c r="G82" s="98">
        <f t="shared" si="2"/>
        <v>0</v>
      </c>
      <c r="O82" s="39">
        <v>15000</v>
      </c>
      <c r="Q82" s="39">
        <v>1200</v>
      </c>
      <c r="R82" s="39">
        <v>11340</v>
      </c>
    </row>
    <row r="83" spans="1:7" s="39" customFormat="1" ht="22.5">
      <c r="A83" s="99" t="s">
        <v>268</v>
      </c>
      <c r="B83" s="100">
        <v>10000</v>
      </c>
      <c r="C83" s="101"/>
      <c r="D83" s="101"/>
      <c r="E83" s="101"/>
      <c r="F83" s="101">
        <v>10000</v>
      </c>
      <c r="G83" s="100"/>
    </row>
    <row r="84" spans="1:7" s="39" customFormat="1" ht="22.5">
      <c r="A84" s="220" t="s">
        <v>300</v>
      </c>
      <c r="B84" s="221">
        <v>5000</v>
      </c>
      <c r="C84" s="209">
        <v>5000</v>
      </c>
      <c r="D84" s="70"/>
      <c r="E84" s="70"/>
      <c r="F84" s="154"/>
      <c r="G84" s="69"/>
    </row>
    <row r="85" spans="1:7" s="39" customFormat="1" ht="23.25" thickBot="1">
      <c r="A85" s="58" t="s">
        <v>198</v>
      </c>
      <c r="B85" s="59">
        <v>12560</v>
      </c>
      <c r="C85" s="60">
        <v>10000</v>
      </c>
      <c r="D85" s="60"/>
      <c r="E85" s="60">
        <v>1200</v>
      </c>
      <c r="F85" s="60">
        <v>1360</v>
      </c>
      <c r="G85" s="59"/>
    </row>
    <row r="86" spans="1:7" s="39" customFormat="1" ht="14.25" customHeight="1" thickBot="1">
      <c r="A86" s="97" t="s">
        <v>200</v>
      </c>
      <c r="B86" s="98">
        <f>B87+B107</f>
        <v>58391</v>
      </c>
      <c r="C86" s="98">
        <f>C87+C107</f>
        <v>13500</v>
      </c>
      <c r="D86" s="98">
        <f>D87+D107</f>
        <v>0</v>
      </c>
      <c r="E86" s="111"/>
      <c r="F86" s="111">
        <f>F87+F107</f>
        <v>9891</v>
      </c>
      <c r="G86" s="111">
        <f>G87+G107</f>
        <v>0</v>
      </c>
    </row>
    <row r="87" spans="1:7" s="39" customFormat="1" ht="20.25" customHeight="1" thickBot="1">
      <c r="A87" s="94" t="s">
        <v>201</v>
      </c>
      <c r="B87" s="86">
        <v>10000</v>
      </c>
      <c r="C87" s="86">
        <f>SUM(C88:C105)</f>
        <v>0</v>
      </c>
      <c r="D87" s="86">
        <f>SUM(D88:D105)</f>
        <v>0</v>
      </c>
      <c r="E87" s="86"/>
      <c r="F87" s="86">
        <f>SUM(F88:F105)</f>
        <v>0</v>
      </c>
      <c r="G87" s="86">
        <f>SUM(G88:G105)</f>
        <v>0</v>
      </c>
    </row>
    <row r="88" spans="1:7" s="39" customFormat="1" ht="20.25" customHeight="1">
      <c r="A88" s="137" t="s">
        <v>264</v>
      </c>
      <c r="B88" s="138"/>
      <c r="C88" s="139"/>
      <c r="D88" s="139"/>
      <c r="E88" s="139"/>
      <c r="F88" s="139"/>
      <c r="G88" s="138"/>
    </row>
    <row r="89" spans="1:7" s="39" customFormat="1" ht="20.25" customHeight="1">
      <c r="A89" s="62" t="s">
        <v>267</v>
      </c>
      <c r="B89" s="52"/>
      <c r="C89" s="63"/>
      <c r="D89" s="63"/>
      <c r="E89" s="63"/>
      <c r="F89" s="155"/>
      <c r="G89" s="52"/>
    </row>
    <row r="90" spans="1:7" s="39" customFormat="1" ht="11.25">
      <c r="A90" s="57" t="s">
        <v>202</v>
      </c>
      <c r="B90" s="46"/>
      <c r="C90" s="48"/>
      <c r="D90" s="48"/>
      <c r="E90" s="48"/>
      <c r="F90" s="48"/>
      <c r="G90" s="46"/>
    </row>
    <row r="91" spans="1:7" s="39" customFormat="1" ht="11.25">
      <c r="A91" s="57" t="s">
        <v>203</v>
      </c>
      <c r="B91" s="46"/>
      <c r="C91" s="48"/>
      <c r="D91" s="48"/>
      <c r="E91" s="48"/>
      <c r="F91" s="48"/>
      <c r="G91" s="46"/>
    </row>
    <row r="92" spans="1:7" s="39" customFormat="1" ht="11.25">
      <c r="A92" s="57" t="s">
        <v>204</v>
      </c>
      <c r="B92" s="46"/>
      <c r="C92" s="48"/>
      <c r="D92" s="48"/>
      <c r="E92" s="48"/>
      <c r="F92" s="48"/>
      <c r="G92" s="46"/>
    </row>
    <row r="93" spans="1:7" s="39" customFormat="1" ht="11.25">
      <c r="A93" s="57" t="s">
        <v>205</v>
      </c>
      <c r="B93" s="46"/>
      <c r="C93" s="48"/>
      <c r="D93" s="48"/>
      <c r="E93" s="48"/>
      <c r="F93" s="48"/>
      <c r="G93" s="46"/>
    </row>
    <row r="94" spans="1:7" s="39" customFormat="1" ht="11.25">
      <c r="A94" s="57" t="s">
        <v>206</v>
      </c>
      <c r="B94" s="46"/>
      <c r="C94" s="48"/>
      <c r="D94" s="48"/>
      <c r="E94" s="48"/>
      <c r="F94" s="48"/>
      <c r="G94" s="46"/>
    </row>
    <row r="95" spans="1:7" s="39" customFormat="1" ht="11.25">
      <c r="A95" s="57" t="s">
        <v>207</v>
      </c>
      <c r="B95" s="46"/>
      <c r="C95" s="48"/>
      <c r="D95" s="48"/>
      <c r="E95" s="48"/>
      <c r="F95" s="48"/>
      <c r="G95" s="46"/>
    </row>
    <row r="96" spans="1:7" s="39" customFormat="1" ht="11.25">
      <c r="A96" s="57" t="s">
        <v>208</v>
      </c>
      <c r="B96" s="46"/>
      <c r="C96" s="48"/>
      <c r="D96" s="48"/>
      <c r="E96" s="48"/>
      <c r="F96" s="48"/>
      <c r="G96" s="46"/>
    </row>
    <row r="97" spans="1:7" s="39" customFormat="1" ht="11.25">
      <c r="A97" s="57" t="s">
        <v>209</v>
      </c>
      <c r="B97" s="46"/>
      <c r="C97" s="48"/>
      <c r="D97" s="48"/>
      <c r="E97" s="48"/>
      <c r="F97" s="48"/>
      <c r="G97" s="46"/>
    </row>
    <row r="98" spans="1:7" s="39" customFormat="1" ht="11.25">
      <c r="A98" s="57" t="s">
        <v>210</v>
      </c>
      <c r="B98" s="46"/>
      <c r="C98" s="48"/>
      <c r="D98" s="48"/>
      <c r="E98" s="48"/>
      <c r="F98" s="48"/>
      <c r="G98" s="46"/>
    </row>
    <row r="99" spans="1:7" s="39" customFormat="1" ht="11.25">
      <c r="A99" s="57" t="s">
        <v>356</v>
      </c>
      <c r="B99" s="46"/>
      <c r="C99" s="48"/>
      <c r="D99" s="48"/>
      <c r="E99" s="48"/>
      <c r="F99" s="48"/>
      <c r="G99" s="46"/>
    </row>
    <row r="100" spans="1:7" s="39" customFormat="1" ht="11.25">
      <c r="A100" s="57" t="s">
        <v>211</v>
      </c>
      <c r="B100" s="46"/>
      <c r="C100" s="48"/>
      <c r="D100" s="48"/>
      <c r="E100" s="48"/>
      <c r="F100" s="48"/>
      <c r="G100" s="46"/>
    </row>
    <row r="101" spans="1:7" s="39" customFormat="1" ht="11.25">
      <c r="A101" s="57" t="s">
        <v>212</v>
      </c>
      <c r="B101" s="46"/>
      <c r="C101" s="48"/>
      <c r="D101" s="48"/>
      <c r="E101" s="48"/>
      <c r="F101" s="48"/>
      <c r="G101" s="46"/>
    </row>
    <row r="102" spans="1:7" s="39" customFormat="1" ht="11.25">
      <c r="A102" s="57" t="s">
        <v>301</v>
      </c>
      <c r="B102" s="46"/>
      <c r="C102" s="48"/>
      <c r="D102" s="48"/>
      <c r="E102" s="48"/>
      <c r="F102" s="48"/>
      <c r="G102" s="46"/>
    </row>
    <row r="103" spans="1:7" s="39" customFormat="1" ht="11.25">
      <c r="A103" s="57" t="s">
        <v>222</v>
      </c>
      <c r="B103" s="46"/>
      <c r="C103" s="48"/>
      <c r="D103" s="48"/>
      <c r="E103" s="48"/>
      <c r="F103" s="48"/>
      <c r="G103" s="46"/>
    </row>
    <row r="104" spans="1:7" s="39" customFormat="1" ht="11.25">
      <c r="A104" s="57" t="s">
        <v>213</v>
      </c>
      <c r="B104" s="46"/>
      <c r="C104" s="48"/>
      <c r="D104" s="48"/>
      <c r="E104" s="48"/>
      <c r="F104" s="48"/>
      <c r="G104" s="46"/>
    </row>
    <row r="105" spans="1:7" s="39" customFormat="1" ht="11.25">
      <c r="A105" s="58" t="s">
        <v>214</v>
      </c>
      <c r="B105" s="59"/>
      <c r="C105" s="60"/>
      <c r="D105" s="60"/>
      <c r="E105" s="60"/>
      <c r="F105" s="60"/>
      <c r="G105" s="46"/>
    </row>
    <row r="106" spans="1:7" s="39" customFormat="1" ht="12" thickBot="1">
      <c r="A106" s="228" t="s">
        <v>377</v>
      </c>
      <c r="B106" s="207">
        <v>10000</v>
      </c>
      <c r="C106" s="227"/>
      <c r="D106" s="227"/>
      <c r="E106" s="227"/>
      <c r="F106" s="227">
        <v>10000</v>
      </c>
      <c r="G106" s="227"/>
    </row>
    <row r="107" spans="1:19" s="44" customFormat="1" ht="12" thickBot="1">
      <c r="A107" s="94" t="s">
        <v>216</v>
      </c>
      <c r="B107" s="86">
        <f>SUM(B109:B115)</f>
        <v>48391</v>
      </c>
      <c r="C107" s="86">
        <f>SUM(C109:C115)</f>
        <v>13500</v>
      </c>
      <c r="D107" s="86">
        <f>SUM(D109:D115)</f>
        <v>0</v>
      </c>
      <c r="E107" s="86">
        <f>SUM(E109:E115)</f>
        <v>25000</v>
      </c>
      <c r="F107" s="106">
        <f>SUM(F108:F115)</f>
        <v>9891</v>
      </c>
      <c r="G107" s="87">
        <f>SUM(G108:G114)</f>
        <v>0</v>
      </c>
      <c r="O107" s="44">
        <v>13500</v>
      </c>
      <c r="Q107" s="44">
        <v>25000</v>
      </c>
      <c r="S107" s="44">
        <v>9891</v>
      </c>
    </row>
    <row r="108" spans="1:7" s="44" customFormat="1" ht="11.25">
      <c r="A108" s="141" t="s">
        <v>265</v>
      </c>
      <c r="B108" s="103"/>
      <c r="C108" s="103"/>
      <c r="D108" s="103"/>
      <c r="E108" s="103"/>
      <c r="F108" s="103"/>
      <c r="G108" s="103"/>
    </row>
    <row r="109" spans="1:7" s="39" customFormat="1" ht="11.25">
      <c r="A109" s="68" t="s">
        <v>217</v>
      </c>
      <c r="B109" s="69"/>
      <c r="C109" s="70"/>
      <c r="D109" s="70"/>
      <c r="E109" s="70"/>
      <c r="F109" s="70"/>
      <c r="G109" s="69"/>
    </row>
    <row r="110" spans="1:7" s="39" customFormat="1" ht="11.25">
      <c r="A110" s="57" t="s">
        <v>218</v>
      </c>
      <c r="B110" s="46">
        <v>10000</v>
      </c>
      <c r="C110" s="48">
        <v>10000</v>
      </c>
      <c r="D110" s="48"/>
      <c r="E110" s="48"/>
      <c r="F110" s="48"/>
      <c r="G110" s="46"/>
    </row>
    <row r="111" spans="1:7" s="39" customFormat="1" ht="11.25">
      <c r="A111" s="57" t="s">
        <v>219</v>
      </c>
      <c r="B111" s="46">
        <v>19000</v>
      </c>
      <c r="C111" s="48"/>
      <c r="D111" s="48"/>
      <c r="E111" s="48">
        <v>15000</v>
      </c>
      <c r="F111" s="48">
        <v>4000</v>
      </c>
      <c r="G111" s="46"/>
    </row>
    <row r="112" spans="1:7" s="39" customFormat="1" ht="11.25">
      <c r="A112" s="57" t="s">
        <v>220</v>
      </c>
      <c r="B112" s="46">
        <v>5000</v>
      </c>
      <c r="C112" s="48"/>
      <c r="D112" s="48"/>
      <c r="E112" s="48"/>
      <c r="F112" s="48">
        <v>5000</v>
      </c>
      <c r="G112" s="46"/>
    </row>
    <row r="113" spans="1:7" s="39" customFormat="1" ht="11.25">
      <c r="A113" s="57" t="s">
        <v>221</v>
      </c>
      <c r="B113" s="46">
        <v>10240</v>
      </c>
      <c r="C113" s="48"/>
      <c r="D113" s="48"/>
      <c r="E113" s="48">
        <v>10000</v>
      </c>
      <c r="F113" s="48">
        <v>240</v>
      </c>
      <c r="G113" s="46"/>
    </row>
    <row r="114" spans="1:7" s="39" customFormat="1" ht="12" thickBot="1">
      <c r="A114" s="61" t="s">
        <v>355</v>
      </c>
      <c r="B114" s="49"/>
      <c r="C114" s="50"/>
      <c r="D114" s="50"/>
      <c r="E114" s="50"/>
      <c r="F114" s="50"/>
      <c r="G114" s="46"/>
    </row>
    <row r="115" spans="1:7" s="39" customFormat="1" ht="12" thickBot="1">
      <c r="A115" s="204" t="s">
        <v>354</v>
      </c>
      <c r="B115" s="205">
        <v>4151</v>
      </c>
      <c r="C115" s="206">
        <v>3500</v>
      </c>
      <c r="D115" s="206"/>
      <c r="E115" s="206"/>
      <c r="F115" s="206">
        <v>651</v>
      </c>
      <c r="G115" s="207"/>
    </row>
    <row r="116" spans="1:7" s="39" customFormat="1" ht="12" thickBot="1">
      <c r="A116" s="71" t="s">
        <v>168</v>
      </c>
      <c r="B116" s="72">
        <f>B4+B11+B82+B86</f>
        <v>12756023</v>
      </c>
      <c r="C116" s="72">
        <f>C4+C11+C82+C86</f>
        <v>8371200</v>
      </c>
      <c r="D116" s="72">
        <f>D4+D11+D82+D86</f>
        <v>2365100</v>
      </c>
      <c r="E116" s="72"/>
      <c r="F116" s="72">
        <f>F4+F11+F82+F86</f>
        <v>1200423</v>
      </c>
      <c r="G116" s="72">
        <f>G4+G11+G82+G86</f>
        <v>0</v>
      </c>
    </row>
    <row r="117" spans="1:6" s="39" customFormat="1" ht="11.25" hidden="1">
      <c r="A117" s="73"/>
      <c r="C117" s="39">
        <v>8641300</v>
      </c>
      <c r="D117" s="39">
        <v>8641300</v>
      </c>
      <c r="F117" s="39">
        <v>1391500</v>
      </c>
    </row>
    <row r="118" spans="1:6" s="39" customFormat="1" ht="11.25" hidden="1">
      <c r="A118" s="73"/>
      <c r="C118" s="39">
        <f>C117-C116</f>
        <v>270100</v>
      </c>
      <c r="D118" s="39">
        <f>D117-D116</f>
        <v>6276200</v>
      </c>
      <c r="F118" s="39">
        <f>F116-F117</f>
        <v>-191077</v>
      </c>
    </row>
    <row r="119" s="39" customFormat="1" ht="11.25">
      <c r="A119" s="73"/>
    </row>
    <row r="120" s="39" customFormat="1" ht="11.25">
      <c r="A120" s="73"/>
    </row>
    <row r="121" s="39" customFormat="1" ht="11.25">
      <c r="A121" s="73"/>
    </row>
    <row r="122" s="39" customFormat="1" ht="11.25">
      <c r="A122" s="73"/>
    </row>
    <row r="123" s="39" customFormat="1" ht="11.25">
      <c r="A123" s="73"/>
    </row>
    <row r="124" s="39" customFormat="1" ht="11.25">
      <c r="A124" s="73"/>
    </row>
    <row r="125" s="39" customFormat="1" ht="11.25">
      <c r="A125" s="73"/>
    </row>
    <row r="126" s="39" customFormat="1" ht="11.25">
      <c r="A126" s="73"/>
    </row>
    <row r="127" s="39" customFormat="1" ht="11.25">
      <c r="A127" s="73"/>
    </row>
    <row r="128" s="39" customFormat="1" ht="11.25">
      <c r="A128" s="73"/>
    </row>
    <row r="129" s="39" customFormat="1" ht="11.25">
      <c r="A129" s="73"/>
    </row>
    <row r="130" s="39" customFormat="1" ht="11.25">
      <c r="A130" s="73"/>
    </row>
    <row r="131" s="39" customFormat="1" ht="11.25">
      <c r="A131" s="73"/>
    </row>
    <row r="132" s="39" customFormat="1" ht="11.25">
      <c r="A132" s="73"/>
    </row>
    <row r="133" s="39" customFormat="1" ht="11.25">
      <c r="A133" s="73"/>
    </row>
    <row r="134" s="39" customFormat="1" ht="11.25">
      <c r="A134" s="73"/>
    </row>
    <row r="135" s="39" customFormat="1" ht="11.25">
      <c r="A135" s="73"/>
    </row>
    <row r="136" s="39" customFormat="1" ht="11.25">
      <c r="A136" s="73"/>
    </row>
    <row r="137" s="39" customFormat="1" ht="11.25">
      <c r="A137" s="73"/>
    </row>
    <row r="138" s="39" customFormat="1" ht="11.25">
      <c r="A138" s="73"/>
    </row>
    <row r="139" s="39" customFormat="1" ht="11.25">
      <c r="A139" s="73"/>
    </row>
    <row r="140" s="39" customFormat="1" ht="11.25">
      <c r="A140" s="73"/>
    </row>
    <row r="141" s="39" customFormat="1" ht="11.25">
      <c r="A141" s="73"/>
    </row>
    <row r="142" s="39" customFormat="1" ht="11.25">
      <c r="A142" s="73"/>
    </row>
    <row r="143" s="39" customFormat="1" ht="11.25">
      <c r="A143" s="73"/>
    </row>
    <row r="144" s="39" customFormat="1" ht="11.25">
      <c r="A144" s="73"/>
    </row>
    <row r="145" s="39" customFormat="1" ht="11.25">
      <c r="A145" s="73"/>
    </row>
    <row r="146" s="39" customFormat="1" ht="11.25">
      <c r="A146" s="73"/>
    </row>
    <row r="147" s="39" customFormat="1" ht="11.25">
      <c r="A147" s="73"/>
    </row>
    <row r="148" s="39" customFormat="1" ht="11.25">
      <c r="A148" s="73"/>
    </row>
    <row r="149" s="39" customFormat="1" ht="11.25">
      <c r="A149" s="73"/>
    </row>
    <row r="150" s="39" customFormat="1" ht="11.25">
      <c r="A150" s="73"/>
    </row>
    <row r="151" s="39" customFormat="1" ht="11.25">
      <c r="A151" s="73"/>
    </row>
    <row r="152" s="39" customFormat="1" ht="11.25">
      <c r="A152" s="73"/>
    </row>
    <row r="153" s="39" customFormat="1" ht="11.25">
      <c r="A153" s="73"/>
    </row>
    <row r="154" s="39" customFormat="1" ht="11.25">
      <c r="A154" s="73"/>
    </row>
    <row r="155" s="39" customFormat="1" ht="11.25">
      <c r="A155" s="73"/>
    </row>
    <row r="156" s="39" customFormat="1" ht="11.25">
      <c r="A156" s="73"/>
    </row>
    <row r="157" s="39" customFormat="1" ht="11.25">
      <c r="A157" s="73"/>
    </row>
    <row r="158" s="39" customFormat="1" ht="11.25">
      <c r="A158" s="73"/>
    </row>
    <row r="159" s="39" customFormat="1" ht="11.25">
      <c r="A159" s="73"/>
    </row>
    <row r="160" s="39" customFormat="1" ht="11.25">
      <c r="A160" s="73"/>
    </row>
    <row r="161" s="39" customFormat="1" ht="11.25">
      <c r="A161" s="73"/>
    </row>
    <row r="162" s="39" customFormat="1" ht="11.25">
      <c r="A162" s="73"/>
    </row>
    <row r="163" s="39" customFormat="1" ht="11.25">
      <c r="A163" s="73"/>
    </row>
    <row r="164" s="39" customFormat="1" ht="11.25">
      <c r="A164" s="73"/>
    </row>
    <row r="165" s="39" customFormat="1" ht="11.25">
      <c r="A165" s="73"/>
    </row>
    <row r="166" s="39" customFormat="1" ht="11.25">
      <c r="A166" s="73"/>
    </row>
    <row r="167" s="39" customFormat="1" ht="11.25">
      <c r="A167" s="73"/>
    </row>
    <row r="168" s="39" customFormat="1" ht="11.25">
      <c r="A168" s="73"/>
    </row>
    <row r="169" s="39" customFormat="1" ht="11.25">
      <c r="A169" s="73"/>
    </row>
    <row r="170" s="39" customFormat="1" ht="11.25">
      <c r="A170" s="73"/>
    </row>
    <row r="171" s="39" customFormat="1" ht="11.25">
      <c r="A171" s="73"/>
    </row>
    <row r="172" s="39" customFormat="1" ht="11.25">
      <c r="A172" s="73"/>
    </row>
    <row r="173" s="39" customFormat="1" ht="11.25">
      <c r="A173" s="73"/>
    </row>
    <row r="174" s="39" customFormat="1" ht="11.25">
      <c r="A174" s="73"/>
    </row>
    <row r="175" s="39" customFormat="1" ht="11.25">
      <c r="A175" s="73"/>
    </row>
    <row r="176" s="39" customFormat="1" ht="11.25">
      <c r="A176" s="73"/>
    </row>
    <row r="177" s="39" customFormat="1" ht="11.25">
      <c r="A177" s="73"/>
    </row>
    <row r="178" s="39" customFormat="1" ht="11.25">
      <c r="A178" s="73"/>
    </row>
    <row r="179" s="39" customFormat="1" ht="11.25">
      <c r="A179" s="73"/>
    </row>
    <row r="180" s="39" customFormat="1" ht="11.25">
      <c r="A180" s="73"/>
    </row>
    <row r="181" s="39" customFormat="1" ht="11.25">
      <c r="A181" s="73"/>
    </row>
    <row r="182" s="39" customFormat="1" ht="11.25">
      <c r="A182" s="73"/>
    </row>
    <row r="183" s="39" customFormat="1" ht="11.25">
      <c r="A183" s="73"/>
    </row>
    <row r="184" s="39" customFormat="1" ht="11.25">
      <c r="A184" s="73"/>
    </row>
    <row r="185" s="39" customFormat="1" ht="11.25">
      <c r="A185" s="73"/>
    </row>
    <row r="186" s="39" customFormat="1" ht="11.25">
      <c r="A186" s="73"/>
    </row>
    <row r="187" s="39" customFormat="1" ht="11.25">
      <c r="A187" s="73"/>
    </row>
    <row r="188" s="39" customFormat="1" ht="11.25">
      <c r="A188" s="73"/>
    </row>
    <row r="189" s="39" customFormat="1" ht="11.25">
      <c r="A189" s="73"/>
    </row>
    <row r="190" s="39" customFormat="1" ht="11.25">
      <c r="A190" s="73"/>
    </row>
    <row r="191" s="39" customFormat="1" ht="11.25">
      <c r="A191" s="73"/>
    </row>
    <row r="192" s="39" customFormat="1" ht="11.25">
      <c r="A192" s="73"/>
    </row>
    <row r="193" s="39" customFormat="1" ht="11.25">
      <c r="A193" s="73"/>
    </row>
    <row r="194" s="39" customFormat="1" ht="11.25">
      <c r="A194" s="73"/>
    </row>
    <row r="195" s="39" customFormat="1" ht="11.25">
      <c r="A195" s="73"/>
    </row>
    <row r="196" s="39" customFormat="1" ht="11.25">
      <c r="A196" s="73"/>
    </row>
    <row r="197" s="39" customFormat="1" ht="11.25">
      <c r="A197" s="73"/>
    </row>
    <row r="198" s="39" customFormat="1" ht="11.25">
      <c r="A198" s="73"/>
    </row>
    <row r="199" s="39" customFormat="1" ht="11.25">
      <c r="A199" s="73"/>
    </row>
    <row r="200" s="39" customFormat="1" ht="11.25">
      <c r="A200" s="73"/>
    </row>
    <row r="201" s="39" customFormat="1" ht="11.25">
      <c r="A201" s="73"/>
    </row>
    <row r="202" s="39" customFormat="1" ht="11.25">
      <c r="A202" s="73"/>
    </row>
    <row r="203" s="39" customFormat="1" ht="11.25">
      <c r="A203" s="73"/>
    </row>
    <row r="204" s="39" customFormat="1" ht="11.25">
      <c r="A204" s="73"/>
    </row>
    <row r="205" s="39" customFormat="1" ht="11.25">
      <c r="A205" s="73"/>
    </row>
    <row r="206" s="39" customFormat="1" ht="11.25">
      <c r="A206" s="73"/>
    </row>
    <row r="207" s="39" customFormat="1" ht="11.25">
      <c r="A207" s="73"/>
    </row>
    <row r="208" s="39" customFormat="1" ht="11.25">
      <c r="A208" s="73"/>
    </row>
    <row r="209" s="39" customFormat="1" ht="11.25">
      <c r="A209" s="73"/>
    </row>
    <row r="210" s="39" customFormat="1" ht="11.25">
      <c r="A210" s="73"/>
    </row>
    <row r="211" s="39" customFormat="1" ht="11.25">
      <c r="A211" s="73"/>
    </row>
    <row r="212" s="39" customFormat="1" ht="11.25">
      <c r="A212" s="73"/>
    </row>
    <row r="213" s="39" customFormat="1" ht="11.25">
      <c r="A213" s="73"/>
    </row>
    <row r="214" s="39" customFormat="1" ht="11.25">
      <c r="A214" s="73"/>
    </row>
    <row r="215" s="39" customFormat="1" ht="11.25">
      <c r="A215" s="73"/>
    </row>
    <row r="216" s="39" customFormat="1" ht="11.25">
      <c r="A216" s="73"/>
    </row>
    <row r="217" s="39" customFormat="1" ht="11.25">
      <c r="A217" s="73"/>
    </row>
    <row r="218" s="39" customFormat="1" ht="11.25">
      <c r="A218" s="73"/>
    </row>
    <row r="219" s="39" customFormat="1" ht="11.25">
      <c r="A219" s="73"/>
    </row>
    <row r="220" s="39" customFormat="1" ht="11.25">
      <c r="A220" s="73"/>
    </row>
    <row r="221" s="39" customFormat="1" ht="11.25">
      <c r="A221" s="73"/>
    </row>
    <row r="222" s="39" customFormat="1" ht="11.25">
      <c r="A222" s="73"/>
    </row>
    <row r="223" s="39" customFormat="1" ht="11.25">
      <c r="A223" s="73"/>
    </row>
    <row r="224" s="39" customFormat="1" ht="11.25">
      <c r="A224" s="73"/>
    </row>
    <row r="225" s="39" customFormat="1" ht="11.25">
      <c r="A225" s="73"/>
    </row>
    <row r="226" s="39" customFormat="1" ht="11.25">
      <c r="A226" s="73"/>
    </row>
    <row r="227" s="39" customFormat="1" ht="11.25">
      <c r="A227" s="73"/>
    </row>
    <row r="228" s="39" customFormat="1" ht="11.25">
      <c r="A228" s="73"/>
    </row>
    <row r="229" s="39" customFormat="1" ht="11.25">
      <c r="A229" s="73"/>
    </row>
    <row r="230" s="39" customFormat="1" ht="11.25">
      <c r="A230" s="73"/>
    </row>
    <row r="231" s="39" customFormat="1" ht="11.25">
      <c r="A231" s="73"/>
    </row>
    <row r="232" s="39" customFormat="1" ht="11.25">
      <c r="A232" s="73"/>
    </row>
    <row r="233" s="39" customFormat="1" ht="11.25">
      <c r="A233" s="73"/>
    </row>
    <row r="234" s="39" customFormat="1" ht="11.25">
      <c r="A234" s="73"/>
    </row>
    <row r="235" s="39" customFormat="1" ht="11.25">
      <c r="A235" s="73"/>
    </row>
    <row r="236" s="39" customFormat="1" ht="11.25">
      <c r="A236" s="73"/>
    </row>
    <row r="237" s="39" customFormat="1" ht="11.25">
      <c r="A237" s="73"/>
    </row>
    <row r="238" s="39" customFormat="1" ht="11.25">
      <c r="A238" s="73"/>
    </row>
    <row r="239" s="39" customFormat="1" ht="11.25">
      <c r="A239" s="73"/>
    </row>
    <row r="240" s="39" customFormat="1" ht="11.25">
      <c r="A240" s="73"/>
    </row>
    <row r="241" s="39" customFormat="1" ht="11.25">
      <c r="A241" s="73"/>
    </row>
    <row r="242" s="39" customFormat="1" ht="11.25">
      <c r="A242" s="73"/>
    </row>
    <row r="243" s="39" customFormat="1" ht="11.25">
      <c r="A243" s="73"/>
    </row>
    <row r="244" s="39" customFormat="1" ht="11.25">
      <c r="A244" s="73"/>
    </row>
    <row r="245" s="39" customFormat="1" ht="11.25">
      <c r="A245" s="73"/>
    </row>
    <row r="246" s="39" customFormat="1" ht="11.25">
      <c r="A246" s="73"/>
    </row>
    <row r="247" s="39" customFormat="1" ht="11.25">
      <c r="A247" s="73"/>
    </row>
    <row r="248" s="39" customFormat="1" ht="11.25">
      <c r="A248" s="73"/>
    </row>
    <row r="249" s="39" customFormat="1" ht="11.25">
      <c r="A249" s="73"/>
    </row>
    <row r="250" s="39" customFormat="1" ht="11.25">
      <c r="A250" s="73"/>
    </row>
    <row r="251" s="39" customFormat="1" ht="11.25">
      <c r="A251" s="73"/>
    </row>
    <row r="252" s="39" customFormat="1" ht="11.25">
      <c r="A252" s="73"/>
    </row>
    <row r="253" s="39" customFormat="1" ht="11.25">
      <c r="A253" s="73"/>
    </row>
    <row r="254" s="39" customFormat="1" ht="11.25">
      <c r="A254" s="73"/>
    </row>
    <row r="255" s="39" customFormat="1" ht="11.25">
      <c r="A255" s="73"/>
    </row>
    <row r="256" s="39" customFormat="1" ht="11.25">
      <c r="A256" s="73"/>
    </row>
    <row r="257" s="39" customFormat="1" ht="11.25">
      <c r="A257" s="73"/>
    </row>
    <row r="258" s="39" customFormat="1" ht="11.25">
      <c r="A258" s="73"/>
    </row>
    <row r="259" s="39" customFormat="1" ht="11.25">
      <c r="A259" s="73"/>
    </row>
    <row r="260" s="39" customFormat="1" ht="11.25">
      <c r="A260" s="73"/>
    </row>
    <row r="261" s="39" customFormat="1" ht="11.25">
      <c r="A261" s="73"/>
    </row>
    <row r="262" s="39" customFormat="1" ht="11.25">
      <c r="A262" s="73"/>
    </row>
    <row r="263" s="39" customFormat="1" ht="11.25">
      <c r="A263" s="73"/>
    </row>
    <row r="264" s="39" customFormat="1" ht="11.25">
      <c r="A264" s="73"/>
    </row>
    <row r="265" s="39" customFormat="1" ht="11.25">
      <c r="A265" s="73"/>
    </row>
    <row r="266" s="39" customFormat="1" ht="11.25">
      <c r="A266" s="73"/>
    </row>
    <row r="267" s="39" customFormat="1" ht="11.25">
      <c r="A267" s="73"/>
    </row>
    <row r="268" s="39" customFormat="1" ht="11.25">
      <c r="A268" s="73"/>
    </row>
    <row r="269" s="39" customFormat="1" ht="11.25">
      <c r="A269" s="73"/>
    </row>
    <row r="270" s="39" customFormat="1" ht="11.25">
      <c r="A270" s="73"/>
    </row>
    <row r="271" s="39" customFormat="1" ht="11.25">
      <c r="A271" s="73"/>
    </row>
    <row r="272" s="39" customFormat="1" ht="11.25">
      <c r="A272" s="73"/>
    </row>
    <row r="273" s="39" customFormat="1" ht="11.25">
      <c r="A273" s="73"/>
    </row>
    <row r="274" s="39" customFormat="1" ht="11.25">
      <c r="A274" s="73"/>
    </row>
    <row r="275" s="39" customFormat="1" ht="11.25">
      <c r="A275" s="73"/>
    </row>
    <row r="276" s="39" customFormat="1" ht="11.25">
      <c r="A276" s="73"/>
    </row>
    <row r="277" s="39" customFormat="1" ht="11.25">
      <c r="A277" s="73"/>
    </row>
    <row r="278" s="39" customFormat="1" ht="11.25">
      <c r="A278" s="73"/>
    </row>
    <row r="279" s="39" customFormat="1" ht="11.25">
      <c r="A279" s="73"/>
    </row>
    <row r="280" s="39" customFormat="1" ht="11.25">
      <c r="A280" s="73"/>
    </row>
    <row r="281" s="39" customFormat="1" ht="11.25">
      <c r="A281" s="73"/>
    </row>
    <row r="282" s="39" customFormat="1" ht="11.25">
      <c r="A282" s="73"/>
    </row>
    <row r="283" s="39" customFormat="1" ht="11.25">
      <c r="A283" s="73"/>
    </row>
    <row r="284" s="39" customFormat="1" ht="11.25">
      <c r="A284" s="73"/>
    </row>
    <row r="285" s="39" customFormat="1" ht="11.25">
      <c r="A285" s="73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</sheetData>
  <sheetProtection/>
  <mergeCells count="5">
    <mergeCell ref="C2:E2"/>
    <mergeCell ref="O29:P29"/>
    <mergeCell ref="H1:I1"/>
    <mergeCell ref="M22:M23"/>
    <mergeCell ref="M24:M25"/>
  </mergeCells>
  <printOptions/>
  <pageMargins left="0.39" right="0.37" top="0.23" bottom="0.19" header="0.18" footer="0.18"/>
  <pageSetup horizontalDpi="200" verticalDpi="2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G18"/>
  <sheetViews>
    <sheetView view="pageBreakPreview" zoomScaleSheetLayoutView="100" zoomScalePageLayoutView="0" workbookViewId="0" topLeftCell="A1">
      <selection activeCell="D19" sqref="D19"/>
    </sheetView>
  </sheetViews>
  <sheetFormatPr defaultColWidth="9.00390625" defaultRowHeight="12.75"/>
  <cols>
    <col min="1" max="1" width="53.625" style="0" customWidth="1"/>
    <col min="2" max="2" width="10.25390625" style="0" bestFit="1" customWidth="1"/>
    <col min="3" max="3" width="11.625" style="0" bestFit="1" customWidth="1"/>
    <col min="4" max="4" width="10.25390625" style="0" bestFit="1" customWidth="1"/>
    <col min="5" max="5" width="8.875" style="0" customWidth="1"/>
    <col min="6" max="6" width="10.25390625" style="0" bestFit="1" customWidth="1"/>
    <col min="7" max="7" width="8.875" style="0" customWidth="1"/>
  </cols>
  <sheetData>
    <row r="1" spans="1:7" ht="15">
      <c r="A1" s="7" t="s">
        <v>113</v>
      </c>
      <c r="B1" s="1"/>
      <c r="C1" s="1"/>
      <c r="D1" s="1"/>
      <c r="E1" s="1"/>
      <c r="F1" s="1"/>
      <c r="G1" s="1"/>
    </row>
    <row r="2" spans="1:7" ht="30" customHeight="1">
      <c r="A2" s="229" t="s">
        <v>230</v>
      </c>
      <c r="B2" s="229"/>
      <c r="C2" s="229"/>
      <c r="D2" s="229"/>
      <c r="E2" s="229"/>
      <c r="F2" s="229"/>
      <c r="G2" s="229"/>
    </row>
    <row r="3" spans="1:7" ht="15">
      <c r="A3" s="7"/>
      <c r="B3" s="1"/>
      <c r="C3" s="1"/>
      <c r="D3" s="1"/>
      <c r="E3" s="1"/>
      <c r="F3" s="1"/>
      <c r="G3" s="1"/>
    </row>
    <row r="4" spans="1:7" ht="16.5" customHeight="1" thickBot="1">
      <c r="A4" s="230" t="s">
        <v>241</v>
      </c>
      <c r="B4" s="230"/>
      <c r="C4" s="230"/>
      <c r="D4" s="230"/>
      <c r="E4" s="230"/>
      <c r="F4" s="230"/>
      <c r="G4" s="230"/>
    </row>
    <row r="5" spans="1:7" ht="21" customHeight="1">
      <c r="A5" s="30" t="s">
        <v>114</v>
      </c>
      <c r="B5" s="254" t="s">
        <v>302</v>
      </c>
      <c r="C5" s="255"/>
      <c r="D5" s="255"/>
      <c r="E5" s="255"/>
      <c r="F5" s="255"/>
      <c r="G5" s="256"/>
    </row>
    <row r="6" spans="1:7" ht="21" customHeight="1">
      <c r="A6" s="31" t="s">
        <v>115</v>
      </c>
      <c r="B6" s="257"/>
      <c r="C6" s="258"/>
      <c r="D6" s="258"/>
      <c r="E6" s="258"/>
      <c r="F6" s="258"/>
      <c r="G6" s="259"/>
    </row>
    <row r="7" spans="1:7" ht="21" customHeight="1" thickBot="1">
      <c r="A7" s="31" t="s">
        <v>116</v>
      </c>
      <c r="B7" s="260"/>
      <c r="C7" s="261"/>
      <c r="D7" s="261"/>
      <c r="E7" s="261"/>
      <c r="F7" s="261"/>
      <c r="G7" s="262"/>
    </row>
    <row r="8" spans="1:7" ht="13.5" thickBot="1">
      <c r="A8" s="31" t="s">
        <v>117</v>
      </c>
      <c r="B8" s="231" t="s">
        <v>346</v>
      </c>
      <c r="C8" s="232"/>
      <c r="D8" s="253" t="s">
        <v>347</v>
      </c>
      <c r="E8" s="232"/>
      <c r="F8" s="253" t="s">
        <v>348</v>
      </c>
      <c r="G8" s="232"/>
    </row>
    <row r="9" spans="1:7" ht="12.75">
      <c r="A9" s="31"/>
      <c r="B9" s="28" t="s">
        <v>118</v>
      </c>
      <c r="C9" s="27" t="s">
        <v>119</v>
      </c>
      <c r="D9" s="26" t="s">
        <v>118</v>
      </c>
      <c r="E9" s="27" t="s">
        <v>119</v>
      </c>
      <c r="F9" s="26" t="s">
        <v>118</v>
      </c>
      <c r="G9" s="27" t="s">
        <v>119</v>
      </c>
    </row>
    <row r="10" spans="1:7" ht="12.75">
      <c r="A10" s="31" t="s">
        <v>120</v>
      </c>
      <c r="B10" s="21">
        <v>215</v>
      </c>
      <c r="C10" s="24">
        <v>215</v>
      </c>
      <c r="D10" s="23">
        <v>215</v>
      </c>
      <c r="E10" s="24"/>
      <c r="F10" s="23">
        <v>225</v>
      </c>
      <c r="G10" s="24"/>
    </row>
    <row r="11" spans="1:7" ht="25.5">
      <c r="A11" s="31" t="s">
        <v>121</v>
      </c>
      <c r="B11" s="21">
        <v>7</v>
      </c>
      <c r="C11" s="24">
        <v>7</v>
      </c>
      <c r="D11" s="23">
        <v>8</v>
      </c>
      <c r="E11" s="24"/>
      <c r="F11" s="23">
        <v>8</v>
      </c>
      <c r="G11" s="24"/>
    </row>
    <row r="12" spans="1:7" ht="25.5">
      <c r="A12" s="31" t="s">
        <v>122</v>
      </c>
      <c r="B12" s="21">
        <v>15</v>
      </c>
      <c r="C12" s="24">
        <v>15</v>
      </c>
      <c r="D12" s="23">
        <v>15</v>
      </c>
      <c r="E12" s="24"/>
      <c r="F12" s="23">
        <v>20</v>
      </c>
      <c r="G12" s="24"/>
    </row>
    <row r="13" spans="1:7" ht="25.5">
      <c r="A13" s="31" t="s">
        <v>123</v>
      </c>
      <c r="B13" s="21">
        <v>200</v>
      </c>
      <c r="C13" s="24">
        <v>200</v>
      </c>
      <c r="D13" s="23">
        <v>200</v>
      </c>
      <c r="E13" s="24"/>
      <c r="F13" s="23">
        <v>205</v>
      </c>
      <c r="G13" s="24"/>
    </row>
    <row r="14" spans="1:7" ht="25.5">
      <c r="A14" s="31" t="s">
        <v>124</v>
      </c>
      <c r="B14" s="21"/>
      <c r="C14" s="24"/>
      <c r="D14" s="23"/>
      <c r="E14" s="24"/>
      <c r="F14" s="23"/>
      <c r="G14" s="24"/>
    </row>
    <row r="15" spans="1:7" ht="12.75">
      <c r="A15" s="31" t="s">
        <v>125</v>
      </c>
      <c r="B15" s="21">
        <v>9713300</v>
      </c>
      <c r="C15" s="24">
        <v>10106044.78</v>
      </c>
      <c r="D15" s="23">
        <v>11558600</v>
      </c>
      <c r="E15" s="24"/>
      <c r="F15" s="23">
        <f>F16</f>
        <v>13870320</v>
      </c>
      <c r="G15" s="24"/>
    </row>
    <row r="16" spans="1:7" ht="25.5">
      <c r="A16" s="31" t="s">
        <v>126</v>
      </c>
      <c r="B16" s="21">
        <v>9713300</v>
      </c>
      <c r="C16" s="24">
        <f>C15</f>
        <v>10106044.78</v>
      </c>
      <c r="D16" s="23">
        <v>11558600</v>
      </c>
      <c r="E16" s="24"/>
      <c r="F16" s="23">
        <f>D16*1.2</f>
        <v>13870320</v>
      </c>
      <c r="G16" s="24"/>
    </row>
    <row r="17" spans="1:7" ht="25.5">
      <c r="A17" s="31" t="s">
        <v>127</v>
      </c>
      <c r="B17" s="21">
        <v>275</v>
      </c>
      <c r="C17" s="24">
        <v>275</v>
      </c>
      <c r="D17" s="23">
        <v>275</v>
      </c>
      <c r="E17" s="24"/>
      <c r="F17" s="23">
        <v>300</v>
      </c>
      <c r="G17" s="24"/>
    </row>
    <row r="18" spans="1:7" ht="26.25" thickBot="1">
      <c r="A18" s="32" t="s">
        <v>128</v>
      </c>
      <c r="B18" s="29">
        <v>550</v>
      </c>
      <c r="C18" s="16">
        <v>550</v>
      </c>
      <c r="D18" s="25">
        <v>550</v>
      </c>
      <c r="E18" s="16"/>
      <c r="F18" s="25">
        <v>600</v>
      </c>
      <c r="G18" s="16"/>
    </row>
  </sheetData>
  <sheetProtection/>
  <mergeCells count="8">
    <mergeCell ref="A2:G2"/>
    <mergeCell ref="A4:G4"/>
    <mergeCell ref="B8:C8"/>
    <mergeCell ref="D8:E8"/>
    <mergeCell ref="F8:G8"/>
    <mergeCell ref="B5:G5"/>
    <mergeCell ref="B6:G6"/>
    <mergeCell ref="B7:G7"/>
  </mergeCells>
  <printOptions/>
  <pageMargins left="0.75" right="0.18" top="1" bottom="1" header="0.5" footer="0.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G31"/>
  <sheetViews>
    <sheetView view="pageBreakPreview" zoomScaleSheetLayoutView="100" zoomScalePageLayoutView="0" workbookViewId="0" topLeftCell="A1">
      <selection activeCell="B11" sqref="B11"/>
    </sheetView>
  </sheetViews>
  <sheetFormatPr defaultColWidth="9.00390625" defaultRowHeight="12.75"/>
  <cols>
    <col min="1" max="1" width="53.625" style="0" customWidth="1"/>
    <col min="2" max="2" width="9.75390625" style="0" customWidth="1"/>
    <col min="3" max="3" width="11.625" style="0" bestFit="1" customWidth="1"/>
    <col min="4" max="4" width="12.375" style="0" customWidth="1"/>
    <col min="5" max="7" width="9.875" style="0" customWidth="1"/>
  </cols>
  <sheetData>
    <row r="1" spans="1:7" ht="15">
      <c r="A1" s="7" t="s">
        <v>129</v>
      </c>
      <c r="B1" s="1"/>
      <c r="C1" s="1"/>
      <c r="D1" s="1"/>
      <c r="E1" s="1"/>
      <c r="F1" s="1"/>
      <c r="G1" s="1"/>
    </row>
    <row r="2" spans="1:7" ht="15">
      <c r="A2" s="7" t="s">
        <v>231</v>
      </c>
      <c r="B2" s="1"/>
      <c r="C2" s="1"/>
      <c r="D2" s="1"/>
      <c r="E2" s="1"/>
      <c r="F2" s="1"/>
      <c r="G2" s="1"/>
    </row>
    <row r="3" spans="1:7" ht="15">
      <c r="A3" s="229" t="s">
        <v>241</v>
      </c>
      <c r="B3" s="229"/>
      <c r="C3" s="229"/>
      <c r="D3" s="229"/>
      <c r="E3" s="229"/>
      <c r="F3" s="229"/>
      <c r="G3" s="229"/>
    </row>
    <row r="4" spans="1:7" ht="13.5" thickBot="1">
      <c r="A4" s="1"/>
      <c r="B4" s="1"/>
      <c r="C4" s="1"/>
      <c r="D4" s="1"/>
      <c r="E4" s="1"/>
      <c r="F4" s="1"/>
      <c r="G4" s="1"/>
    </row>
    <row r="5" spans="1:7" ht="12.75">
      <c r="A5" s="267" t="s">
        <v>117</v>
      </c>
      <c r="B5" s="263" t="s">
        <v>346</v>
      </c>
      <c r="C5" s="264"/>
      <c r="D5" s="265" t="s">
        <v>347</v>
      </c>
      <c r="E5" s="264"/>
      <c r="F5" s="265" t="s">
        <v>348</v>
      </c>
      <c r="G5" s="266"/>
    </row>
    <row r="6" spans="1:7" ht="13.5" thickBot="1">
      <c r="A6" s="268"/>
      <c r="B6" s="25" t="s">
        <v>118</v>
      </c>
      <c r="C6" s="15" t="s">
        <v>119</v>
      </c>
      <c r="D6" s="15" t="s">
        <v>118</v>
      </c>
      <c r="E6" s="15" t="s">
        <v>119</v>
      </c>
      <c r="F6" s="15" t="s">
        <v>118</v>
      </c>
      <c r="G6" s="16" t="s">
        <v>119</v>
      </c>
    </row>
    <row r="7" spans="1:7" s="4" customFormat="1" ht="12.75">
      <c r="A7" s="74" t="s">
        <v>130</v>
      </c>
      <c r="B7" s="75">
        <f>B8+B9</f>
        <v>11810140</v>
      </c>
      <c r="C7" s="76">
        <f>C9+C8</f>
        <v>12237879.8</v>
      </c>
      <c r="D7" s="76">
        <f>D8+D9</f>
        <v>12762223</v>
      </c>
      <c r="E7" s="76"/>
      <c r="F7" s="76">
        <f>F8+F9</f>
        <v>15314667.6</v>
      </c>
      <c r="G7" s="77"/>
    </row>
    <row r="8" spans="1:7" ht="38.25">
      <c r="A8" s="22" t="s">
        <v>131</v>
      </c>
      <c r="B8" s="24">
        <v>9713300</v>
      </c>
      <c r="C8" s="2">
        <v>10106044.8</v>
      </c>
      <c r="D8" s="133">
        <v>11558600</v>
      </c>
      <c r="E8" s="2"/>
      <c r="F8" s="2">
        <f>D8*1.2</f>
        <v>13870320</v>
      </c>
      <c r="G8" s="24"/>
    </row>
    <row r="9" spans="1:7" ht="12.75">
      <c r="A9" s="22" t="s">
        <v>132</v>
      </c>
      <c r="B9" s="23">
        <v>2096840</v>
      </c>
      <c r="C9" s="2">
        <v>2131835</v>
      </c>
      <c r="D9" s="133">
        <v>1203623</v>
      </c>
      <c r="E9" s="2"/>
      <c r="F9" s="2">
        <f>D9*1.2</f>
        <v>1444347.5999999999</v>
      </c>
      <c r="G9" s="24"/>
    </row>
    <row r="10" spans="1:7" s="4" customFormat="1" ht="12.75">
      <c r="A10" s="78" t="s">
        <v>133</v>
      </c>
      <c r="B10" s="79">
        <f>B11+B12</f>
        <v>11810140</v>
      </c>
      <c r="C10" s="38">
        <f>C12+C11</f>
        <v>11692291.79</v>
      </c>
      <c r="D10" s="38">
        <f>D11+D12</f>
        <v>12762223</v>
      </c>
      <c r="E10" s="38"/>
      <c r="F10" s="38">
        <f>F11+F12</f>
        <v>15314667.6</v>
      </c>
      <c r="G10" s="80"/>
    </row>
    <row r="11" spans="1:7" ht="12.75">
      <c r="A11" s="22" t="s">
        <v>134</v>
      </c>
      <c r="B11" s="23">
        <v>9713300</v>
      </c>
      <c r="C11" s="2">
        <v>10575950.29</v>
      </c>
      <c r="D11" s="133">
        <v>11558600</v>
      </c>
      <c r="E11" s="2"/>
      <c r="F11" s="2">
        <f>D11*1.2</f>
        <v>13870320</v>
      </c>
      <c r="G11" s="24"/>
    </row>
    <row r="12" spans="1:7" ht="12.75">
      <c r="A12" s="22" t="s">
        <v>135</v>
      </c>
      <c r="B12" s="23">
        <v>2096840</v>
      </c>
      <c r="C12" s="2">
        <v>1116341.5</v>
      </c>
      <c r="D12" s="133">
        <v>1203623</v>
      </c>
      <c r="E12" s="2"/>
      <c r="F12" s="2">
        <f>D12*1.2</f>
        <v>1444347.5999999999</v>
      </c>
      <c r="G12" s="24"/>
    </row>
    <row r="13" spans="1:7" ht="12.75">
      <c r="A13" s="22" t="s">
        <v>136</v>
      </c>
      <c r="B13" s="23"/>
      <c r="C13" s="2"/>
      <c r="D13" s="2"/>
      <c r="E13" s="2"/>
      <c r="F13" s="2"/>
      <c r="G13" s="24"/>
    </row>
    <row r="14" spans="1:7" ht="12.75">
      <c r="A14" s="22" t="s">
        <v>137</v>
      </c>
      <c r="B14" s="23"/>
      <c r="C14" s="2"/>
      <c r="D14" s="2"/>
      <c r="E14" s="2"/>
      <c r="F14" s="2"/>
      <c r="G14" s="24"/>
    </row>
    <row r="15" spans="1:7" ht="25.5">
      <c r="A15" s="22" t="s">
        <v>138</v>
      </c>
      <c r="B15" s="23"/>
      <c r="C15" s="2"/>
      <c r="D15" s="2"/>
      <c r="E15" s="2"/>
      <c r="F15" s="2"/>
      <c r="G15" s="24"/>
    </row>
    <row r="16" spans="1:7" ht="12.75">
      <c r="A16" s="22" t="s">
        <v>139</v>
      </c>
      <c r="B16" s="23"/>
      <c r="C16" s="2"/>
      <c r="D16" s="2"/>
      <c r="E16" s="2"/>
      <c r="F16" s="2"/>
      <c r="G16" s="24"/>
    </row>
    <row r="17" spans="1:7" ht="25.5">
      <c r="A17" s="22" t="s">
        <v>140</v>
      </c>
      <c r="B17" s="23"/>
      <c r="C17" s="2"/>
      <c r="D17" s="2"/>
      <c r="E17" s="2"/>
      <c r="F17" s="2"/>
      <c r="G17" s="24"/>
    </row>
    <row r="18" spans="1:7" ht="12.75">
      <c r="A18" s="22" t="s">
        <v>141</v>
      </c>
      <c r="B18" s="23"/>
      <c r="C18" s="2"/>
      <c r="D18" s="2"/>
      <c r="E18" s="2"/>
      <c r="F18" s="2"/>
      <c r="G18" s="24"/>
    </row>
    <row r="19" spans="1:7" ht="25.5">
      <c r="A19" s="22" t="s">
        <v>142</v>
      </c>
      <c r="B19" s="23"/>
      <c r="C19" s="2"/>
      <c r="D19" s="2"/>
      <c r="E19" s="2"/>
      <c r="F19" s="2"/>
      <c r="G19" s="24"/>
    </row>
    <row r="20" spans="1:7" ht="12.75">
      <c r="A20" s="22" t="s">
        <v>143</v>
      </c>
      <c r="B20" s="23"/>
      <c r="C20" s="2"/>
      <c r="D20" s="2"/>
      <c r="E20" s="2"/>
      <c r="F20" s="2"/>
      <c r="G20" s="24"/>
    </row>
    <row r="21" spans="1:7" ht="12.75">
      <c r="A21" s="22" t="s">
        <v>144</v>
      </c>
      <c r="B21" s="23"/>
      <c r="C21" s="2"/>
      <c r="D21" s="2"/>
      <c r="E21" s="2"/>
      <c r="F21" s="2"/>
      <c r="G21" s="24"/>
    </row>
    <row r="22" spans="1:7" ht="12.75">
      <c r="A22" s="22" t="s">
        <v>145</v>
      </c>
      <c r="B22" s="23"/>
      <c r="C22" s="2"/>
      <c r="D22" s="2"/>
      <c r="E22" s="2"/>
      <c r="F22" s="2"/>
      <c r="G22" s="24"/>
    </row>
    <row r="23" spans="1:7" ht="12.75">
      <c r="A23" s="22" t="s">
        <v>146</v>
      </c>
      <c r="B23" s="23"/>
      <c r="C23" s="2"/>
      <c r="D23" s="2"/>
      <c r="E23" s="2"/>
      <c r="F23" s="2"/>
      <c r="G23" s="24"/>
    </row>
    <row r="24" spans="1:7" ht="12.75">
      <c r="A24" s="22" t="s">
        <v>147</v>
      </c>
      <c r="B24" s="23"/>
      <c r="C24" s="2"/>
      <c r="D24" s="2"/>
      <c r="E24" s="2"/>
      <c r="F24" s="2"/>
      <c r="G24" s="24"/>
    </row>
    <row r="25" spans="1:7" ht="12.75">
      <c r="A25" s="22" t="s">
        <v>148</v>
      </c>
      <c r="B25" s="23"/>
      <c r="C25" s="2"/>
      <c r="D25" s="2"/>
      <c r="E25" s="2"/>
      <c r="F25" s="2"/>
      <c r="G25" s="24"/>
    </row>
    <row r="26" spans="1:7" ht="12.75">
      <c r="A26" s="22" t="s">
        <v>149</v>
      </c>
      <c r="B26" s="23"/>
      <c r="C26" s="2"/>
      <c r="D26" s="2"/>
      <c r="E26" s="2"/>
      <c r="F26" s="2"/>
      <c r="G26" s="24"/>
    </row>
    <row r="27" spans="1:7" ht="12.75">
      <c r="A27" s="22" t="s">
        <v>150</v>
      </c>
      <c r="B27" s="23"/>
      <c r="C27" s="2"/>
      <c r="D27" s="2"/>
      <c r="E27" s="2"/>
      <c r="F27" s="2"/>
      <c r="G27" s="24"/>
    </row>
    <row r="28" spans="1:7" ht="12.75">
      <c r="A28" s="22" t="s">
        <v>151</v>
      </c>
      <c r="B28" s="23"/>
      <c r="C28" s="2"/>
      <c r="D28" s="2"/>
      <c r="E28" s="2"/>
      <c r="F28" s="2"/>
      <c r="G28" s="24"/>
    </row>
    <row r="29" spans="1:7" ht="12.75">
      <c r="A29" s="22" t="s">
        <v>152</v>
      </c>
      <c r="B29" s="23"/>
      <c r="C29" s="2"/>
      <c r="D29" s="2"/>
      <c r="E29" s="2"/>
      <c r="F29" s="2"/>
      <c r="G29" s="24"/>
    </row>
    <row r="30" spans="1:7" ht="12.75">
      <c r="A30" s="22" t="s">
        <v>153</v>
      </c>
      <c r="B30" s="23"/>
      <c r="C30" s="2"/>
      <c r="D30" s="2"/>
      <c r="E30" s="2"/>
      <c r="F30" s="2"/>
      <c r="G30" s="24"/>
    </row>
    <row r="31" spans="1:7" ht="13.5" thickBot="1">
      <c r="A31" s="22" t="s">
        <v>154</v>
      </c>
      <c r="B31" s="25"/>
      <c r="C31" s="15"/>
      <c r="D31" s="15"/>
      <c r="E31" s="15"/>
      <c r="F31" s="15"/>
      <c r="G31" s="16"/>
    </row>
  </sheetData>
  <sheetProtection/>
  <mergeCells count="5">
    <mergeCell ref="A3:G3"/>
    <mergeCell ref="B5:C5"/>
    <mergeCell ref="D5:E5"/>
    <mergeCell ref="F5:G5"/>
    <mergeCell ref="A5:A6"/>
  </mergeCells>
  <printOptions/>
  <pageMargins left="0.75" right="0.16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buhgalter1</dc:creator>
  <cp:keywords/>
  <dc:description/>
  <cp:lastModifiedBy>Бухгалтер</cp:lastModifiedBy>
  <cp:lastPrinted>2015-03-16T07:00:16Z</cp:lastPrinted>
  <dcterms:created xsi:type="dcterms:W3CDTF">2011-12-19T08:48:33Z</dcterms:created>
  <dcterms:modified xsi:type="dcterms:W3CDTF">2015-03-16T07:00:22Z</dcterms:modified>
  <cp:category/>
  <cp:version/>
  <cp:contentType/>
  <cp:contentStatus/>
</cp:coreProperties>
</file>